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data_negro\EVAL 2021_050522\Normatividad\"/>
    </mc:Choice>
  </mc:AlternateContent>
  <bookViews>
    <workbookView xWindow="-120" yWindow="-120" windowWidth="20730" windowHeight="11160" tabRatio="852" activeTab="2"/>
  </bookViews>
  <sheets>
    <sheet name="VCIFM" sheetId="1" r:id="rId1"/>
    <sheet name="ACT.EXT." sheetId="2" r:id="rId2"/>
    <sheet name="vcai-SUPERIOR" sheetId="3" r:id="rId3"/>
    <sheet name="tablas de calculo" sheetId="11" state="hidden" r:id="rId4"/>
    <sheet name="vcai-CAPACITACION" sheetId="5" r:id="rId5"/>
    <sheet name="vcai-3°EVALUADOR" sheetId="6" r:id="rId6"/>
    <sheet name="VCCOGR" sheetId="7" r:id="rId7"/>
    <sheet name="vcai-AUTO" sheetId="8" r:id="rId8"/>
    <sheet name="APOR.DEST." sheetId="9" r:id="rId9"/>
    <sheet name="Resumen personal" sheetId="10" r:id="rId10"/>
  </sheets>
  <externalReferences>
    <externalReference r:id="rId11"/>
    <externalReference r:id="rId12"/>
  </externalReferences>
  <definedNames>
    <definedName name="_VAL1">'tablas de calculo'!#REF!</definedName>
    <definedName name="_VAL2">'tablas de calculo'!$BA$2</definedName>
    <definedName name="_VAL3">'tablas de calculo'!$BA$3</definedName>
    <definedName name="ACT.EXT.DA1">'tablas de calculo'!$BB$1</definedName>
    <definedName name="ACT.EXT.DA2">'tablas de calculo'!$BB$2</definedName>
    <definedName name="ACT.EXT.DA3">'tablas de calculo'!$BB$3</definedName>
    <definedName name="APORT.DEST.DA1">'tablas de calculo'!$BB$8</definedName>
    <definedName name="APORT.DEST.DA10">'tablas de calculo'!$BB$17</definedName>
    <definedName name="APORT.DEST.DA11">'tablas de calculo'!$BB$18</definedName>
    <definedName name="APORT.DEST.DA12">'tablas de calculo'!$BB$19</definedName>
    <definedName name="APORT.DEST.DA13">'tablas de calculo'!$BB$20</definedName>
    <definedName name="APORT.DEST.DA2">'tablas de calculo'!$BB$9</definedName>
    <definedName name="APORT.DEST.DA3">'tablas de calculo'!$BB$10</definedName>
    <definedName name="APORT.DEST.DA4">'tablas de calculo'!$BB$11</definedName>
    <definedName name="APORT.DEST.DA5">'tablas de calculo'!$BB$12</definedName>
    <definedName name="APORT.DEST.DA6">'tablas de calculo'!$BB$13</definedName>
    <definedName name="APORT.DEST.DA7">'tablas de calculo'!$BB$14</definedName>
    <definedName name="APORT.DEST.DA8">'tablas de calculo'!$BB$15</definedName>
    <definedName name="APORT.DEST.DA9">'tablas de calculo'!$BB$16</definedName>
    <definedName name="_xlnm.Print_Area" localSheetId="1">ACT.EXT.!$B$1:$K$43</definedName>
    <definedName name="_xlnm.Print_Area" localSheetId="8">APOR.DEST.!$B$1:$K$57</definedName>
    <definedName name="_xlnm.Print_Area" localSheetId="9">'Resumen personal'!$A$1:$I$88</definedName>
    <definedName name="_xlnm.Print_Area" localSheetId="3">'tablas de calculo'!$A$1:$AX$52</definedName>
    <definedName name="_xlnm.Print_Area" localSheetId="5">'vcai-3°EVALUADOR'!$A$1:$L$114</definedName>
    <definedName name="_xlnm.Print_Area" localSheetId="7">'vcai-AUTO'!$A$1:$K$53</definedName>
    <definedName name="_xlnm.Print_Area" localSheetId="4">'vcai-CAPACITACION'!$B$1:$K$33</definedName>
    <definedName name="_xlnm.Print_Area" localSheetId="2">'vcai-SUPERIOR'!$B$1:$K$55</definedName>
    <definedName name="_xlnm.Print_Area" localSheetId="6">VCCOGR!$A$1:$M$52</definedName>
    <definedName name="_xlnm.Print_Area" localSheetId="0">VCIFM!$A$1:$V$72</definedName>
    <definedName name="eapauto1">'[1]tablas de calculo'!$R$46</definedName>
    <definedName name="eapautoda1">'tablas de calculo'!$K$65</definedName>
    <definedName name="eapautoda10">'tablas de calculo'!$K$74</definedName>
    <definedName name="eapautoda11">'tablas de calculo'!$K$75</definedName>
    <definedName name="eapautoda12">'tablas de calculo'!$K$76</definedName>
    <definedName name="eapautoda13">'tablas de calculo'!$K$77</definedName>
    <definedName name="eapautoda14">'tablas de calculo'!$K$78</definedName>
    <definedName name="eapautoda2">'tablas de calculo'!$K$66</definedName>
    <definedName name="eapautoda3">'tablas de calculo'!$K$67</definedName>
    <definedName name="eapautoda4">'tablas de calculo'!$K$68</definedName>
    <definedName name="eapautoda5">'tablas de calculo'!$K$69</definedName>
    <definedName name="eapautoda6">'tablas de calculo'!$K$70</definedName>
    <definedName name="eapautoda7">'tablas de calculo'!$K$71</definedName>
    <definedName name="eapautoda8">'tablas de calculo'!$K$72</definedName>
    <definedName name="eapautoda9">'tablas de calculo'!$K$73</definedName>
    <definedName name="eapjefe1">'[1]tablas de calculo'!$T$32</definedName>
    <definedName name="eapjefeda1">'tablas de calculo'!$K$47</definedName>
    <definedName name="eapjefeda10">'tablas de calculo'!$K$56</definedName>
    <definedName name="eapjefeda11">'tablas de calculo'!$K$57</definedName>
    <definedName name="eapjefeda12">'tablas de calculo'!$K$58</definedName>
    <definedName name="eapjefeda13">'tablas de calculo'!$K$59</definedName>
    <definedName name="eapjefeda14">'tablas de calculo'!$K$60</definedName>
    <definedName name="eapjefeda2">'tablas de calculo'!$K$48</definedName>
    <definedName name="eapjefeda3">'tablas de calculo'!$K$49</definedName>
    <definedName name="eapjefeda4">'tablas de calculo'!$K$50</definedName>
    <definedName name="eapjefeda5">'tablas de calculo'!$K$51</definedName>
    <definedName name="eapjefeda6">'tablas de calculo'!$K$52</definedName>
    <definedName name="eapjefeda7">'tablas de calculo'!$K$53</definedName>
    <definedName name="eapjefeda8">'tablas de calculo'!$K$54</definedName>
    <definedName name="eapjefeda9">'tablas de calculo'!$K$55</definedName>
    <definedName name="eapsup1">'[1]tablas de calculo'!$M$32</definedName>
    <definedName name="eapsupda1">'tablas de calculo'!$K$29</definedName>
    <definedName name="eapsupda10">'tablas de calculo'!$K$38</definedName>
    <definedName name="eapsupda11">'tablas de calculo'!$K$39</definedName>
    <definedName name="eapsupda12">'tablas de calculo'!$K$40</definedName>
    <definedName name="eapsupda13">'tablas de calculo'!$K$41</definedName>
    <definedName name="eapsupda14">'tablas de calculo'!$K$42</definedName>
    <definedName name="eapsupda2">'tablas de calculo'!$K$30</definedName>
    <definedName name="eapsupda3">'tablas de calculo'!$K$31</definedName>
    <definedName name="eapsupda4">'tablas de calculo'!$K$32</definedName>
    <definedName name="eapsupda5">'tablas de calculo'!$K$33</definedName>
    <definedName name="eapsupda6">'tablas de calculo'!$K$34</definedName>
    <definedName name="eapsupda7">'tablas de calculo'!$K$35</definedName>
    <definedName name="eapsupda8">'tablas de calculo'!$K$36</definedName>
    <definedName name="eapsupda9">'tablas de calculo'!$K$37</definedName>
    <definedName name="eapsupdesada1">'tablas de calculo'!#REF!</definedName>
    <definedName name="eapsupdesada2">'tablas de calculo'!#REF!</definedName>
    <definedName name="eapsupdesada3">'tablas de calculo'!#REF!</definedName>
    <definedName name="eapsupdesada4">'tablas de calculo'!#REF!</definedName>
    <definedName name="eapSUPDESARROLLO1">'[1]tablas de calculo'!$AA$53</definedName>
    <definedName name="metacol1">'[1]tablas de calculo'!$AL$46</definedName>
    <definedName name="metascolecda1">'tablas de calculo'!$AD$59</definedName>
    <definedName name="metascolecda2">'tablas de calculo'!$AD$60</definedName>
    <definedName name="metascolecda3">'tablas de calculo'!$AD$61</definedName>
    <definedName name="metascolecda4">'tablas de calculo'!$AD$62</definedName>
    <definedName name="metascolecda5">'tablas de calculo'!$AD$63</definedName>
    <definedName name="metasindida1">'tablas de calculo'!$AD$46</definedName>
    <definedName name="metasindida2">'tablas de calculo'!$AD$47</definedName>
    <definedName name="metasindida3">'tablas de calculo'!$AD$48</definedName>
    <definedName name="metasindida4">'tablas de calculo'!$AD$49</definedName>
    <definedName name="metasindida5">'tablas de calculo'!$AD$50</definedName>
    <definedName name="metasindivi1">'[2]tablas de calculo'!$AG$46</definedName>
    <definedName name="PARM1">'tablas de calculo'!$BE$2:$BE$5</definedName>
    <definedName name="solo">'tablas de calculo'!$AY$2+'tablas de calculo'!$AY$2</definedName>
    <definedName name="solver_cvg" localSheetId="5" hidden="1">0.0001</definedName>
    <definedName name="solver_drv" localSheetId="5" hidden="1">1</definedName>
    <definedName name="solver_est" localSheetId="5" hidden="1">1</definedName>
    <definedName name="solver_itr" localSheetId="5" hidden="1">100</definedName>
    <definedName name="solver_lin" localSheetId="5" hidden="1">2</definedName>
    <definedName name="solver_neg" localSheetId="5" hidden="1">2</definedName>
    <definedName name="solver_num" localSheetId="5" hidden="1">0</definedName>
    <definedName name="solver_nwt" localSheetId="5" hidden="1">1</definedName>
    <definedName name="solver_opt" localSheetId="5" hidden="1">'vcai-3°EVALUADOR'!$H$39</definedName>
    <definedName name="solver_pre" localSheetId="5" hidden="1">0.000001</definedName>
    <definedName name="solver_scl" localSheetId="5" hidden="1">2</definedName>
    <definedName name="solver_sho" localSheetId="5" hidden="1">2</definedName>
    <definedName name="solver_tim" localSheetId="5" hidden="1">100</definedName>
    <definedName name="solver_tol" localSheetId="5" hidden="1">0.05</definedName>
    <definedName name="solver_typ" localSheetId="5" hidden="1">1</definedName>
    <definedName name="solver_val" localSheetId="5" hidden="1">0</definedName>
    <definedName name="vapor1">'[1]tablas de calculo'!$BE$1</definedName>
    <definedName name="Z_15006202_85AD_4E10_8C21_6DEA9B3667B0_.wvu.Cols" localSheetId="1" hidden="1">ACT.EXT.!$M:$IV</definedName>
    <definedName name="Z_15006202_85AD_4E10_8C21_6DEA9B3667B0_.wvu.Cols" localSheetId="8" hidden="1">APOR.DEST.!$M:$IV</definedName>
    <definedName name="Z_15006202_85AD_4E10_8C21_6DEA9B3667B0_.wvu.Cols" localSheetId="9" hidden="1">'Resumen personal'!$K:$IV</definedName>
    <definedName name="Z_15006202_85AD_4E10_8C21_6DEA9B3667B0_.wvu.Cols" localSheetId="3" hidden="1">'tablas de calculo'!$B:$IQ</definedName>
    <definedName name="Z_15006202_85AD_4E10_8C21_6DEA9B3667B0_.wvu.Cols" localSheetId="5" hidden="1">'vcai-3°EVALUADOR'!$M:$IV</definedName>
    <definedName name="Z_15006202_85AD_4E10_8C21_6DEA9B3667B0_.wvu.Cols" localSheetId="7" hidden="1">'vcai-AUTO'!$L:$IU</definedName>
    <definedName name="Z_15006202_85AD_4E10_8C21_6DEA9B3667B0_.wvu.Cols" localSheetId="4" hidden="1">'vcai-CAPACITACION'!$M:$IV</definedName>
    <definedName name="Z_15006202_85AD_4E10_8C21_6DEA9B3667B0_.wvu.Cols" localSheetId="2" hidden="1">'vcai-SUPERIOR'!$M:$IV</definedName>
    <definedName name="Z_15006202_85AD_4E10_8C21_6DEA9B3667B0_.wvu.Cols" localSheetId="6" hidden="1">VCCOGR!$O:$IV</definedName>
    <definedName name="Z_15006202_85AD_4E10_8C21_6DEA9B3667B0_.wvu.Cols" localSheetId="0" hidden="1">VCIFM!$M:$IV</definedName>
    <definedName name="Z_15006202_85AD_4E10_8C21_6DEA9B3667B0_.wvu.PrintArea" localSheetId="1" hidden="1">ACT.EXT.!$B$1:$K$43</definedName>
    <definedName name="Z_15006202_85AD_4E10_8C21_6DEA9B3667B0_.wvu.PrintArea" localSheetId="8" hidden="1">APOR.DEST.!$B$1:$K$57</definedName>
    <definedName name="Z_15006202_85AD_4E10_8C21_6DEA9B3667B0_.wvu.PrintArea" localSheetId="9" hidden="1">'Resumen personal'!$A$3:$I$88</definedName>
    <definedName name="Z_15006202_85AD_4E10_8C21_6DEA9B3667B0_.wvu.PrintArea" localSheetId="3" hidden="1">'tablas de calculo'!$A$1:$AX$52</definedName>
    <definedName name="Z_15006202_85AD_4E10_8C21_6DEA9B3667B0_.wvu.PrintArea" localSheetId="5" hidden="1">'vcai-3°EVALUADOR'!$A$1:$L$114</definedName>
    <definedName name="Z_15006202_85AD_4E10_8C21_6DEA9B3667B0_.wvu.PrintArea" localSheetId="7" hidden="1">'vcai-AUTO'!$A$1:$K$53</definedName>
    <definedName name="Z_15006202_85AD_4E10_8C21_6DEA9B3667B0_.wvu.PrintArea" localSheetId="4" hidden="1">'vcai-CAPACITACION'!$B$1:$K$34</definedName>
    <definedName name="Z_15006202_85AD_4E10_8C21_6DEA9B3667B0_.wvu.PrintArea" localSheetId="2" hidden="1">'vcai-SUPERIOR'!$B$1:$K$55</definedName>
    <definedName name="Z_15006202_85AD_4E10_8C21_6DEA9B3667B0_.wvu.PrintArea" localSheetId="6" hidden="1">VCCOGR!$A$1:$M$60</definedName>
    <definedName name="Z_15006202_85AD_4E10_8C21_6DEA9B3667B0_.wvu.PrintArea" localSheetId="0" hidden="1">VCIFM!$B$4:$K$73</definedName>
    <definedName name="Z_15006202_85AD_4E10_8C21_6DEA9B3667B0_.wvu.Rows" localSheetId="1" hidden="1">ACT.EXT.!$52:$65536,ACT.EXT.!$45:$51</definedName>
    <definedName name="Z_15006202_85AD_4E10_8C21_6DEA9B3667B0_.wvu.Rows" localSheetId="8" hidden="1">APOR.DEST.!$65:$65536,APOR.DEST.!$56:$62</definedName>
    <definedName name="Z_15006202_85AD_4E10_8C21_6DEA9B3667B0_.wvu.Rows" localSheetId="9" hidden="1">'Resumen personal'!$69:$65535,'Resumen personal'!#REF!,'Resumen personal'!$61:$68</definedName>
    <definedName name="Z_15006202_85AD_4E10_8C21_6DEA9B3667B0_.wvu.Rows" localSheetId="3" hidden="1">'tablas de calculo'!$268:$65536,'tablas de calculo'!$2:$267</definedName>
    <definedName name="Z_15006202_85AD_4E10_8C21_6DEA9B3667B0_.wvu.Rows" localSheetId="5" hidden="1">'vcai-3°EVALUADOR'!$115:$65535,'vcai-3°EVALUADOR'!$55:$114</definedName>
    <definedName name="Z_15006202_85AD_4E10_8C21_6DEA9B3667B0_.wvu.Rows" localSheetId="7" hidden="1">'vcai-AUTO'!$82:$65535,'vcai-AUTO'!$55:$81</definedName>
    <definedName name="Z_15006202_85AD_4E10_8C21_6DEA9B3667B0_.wvu.Rows" localSheetId="4" hidden="1">'vcai-CAPACITACION'!$42:$65536,'vcai-CAPACITACION'!$34:$41</definedName>
    <definedName name="Z_15006202_85AD_4E10_8C21_6DEA9B3667B0_.wvu.Rows" localSheetId="2" hidden="1">'vcai-SUPERIOR'!$96:$65536,'vcai-SUPERIOR'!$57:$95</definedName>
    <definedName name="Z_15006202_85AD_4E10_8C21_6DEA9B3667B0_.wvu.Rows" localSheetId="6" hidden="1">VCCOGR!#REF!,VCCOGR!$53:$158</definedName>
    <definedName name="Z_15006202_85AD_4E10_8C21_6DEA9B3667B0_.wvu.Rows" localSheetId="0" hidden="1">VCIFM!#REF!,VCIFM!$74:$151</definedName>
  </definedNames>
  <calcPr calcId="162913" fullPrecision="0"/>
  <customWorkbookViews>
    <customWorkbookView name="ecaballe - Vista personalizada" guid="{15006202-85AD-4E10-8C21-6DEA9B3667B0}" mergeInterval="0" personalView="1" maximized="1" windowWidth="1276" windowHeight="825" tabRatio="810" activeSheetId="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4" i="1" l="1"/>
  <c r="G5" i="2" l="1"/>
  <c r="I44" i="3" s="1"/>
  <c r="G6" i="5" s="1"/>
  <c r="I44" i="6" s="1"/>
  <c r="F42" i="7" s="1"/>
  <c r="E43" i="8" s="1"/>
  <c r="G5" i="9" s="1"/>
  <c r="D51" i="10" s="1"/>
  <c r="G6" i="2"/>
  <c r="I45" i="3" s="1"/>
  <c r="G7" i="5" s="1"/>
  <c r="I45" i="6" s="1"/>
  <c r="F43" i="7" s="1"/>
  <c r="E44" i="8" s="1"/>
  <c r="G6" i="9" s="1"/>
  <c r="D52" i="10" s="1"/>
  <c r="AC5" i="11" l="1"/>
  <c r="AC4" i="11"/>
  <c r="AA5" i="11"/>
  <c r="AB5" i="11"/>
  <c r="AD5" i="11" s="1"/>
  <c r="C43" i="7" s="1"/>
  <c r="AA4" i="11"/>
  <c r="AB4" i="11"/>
  <c r="AD4" i="11" s="1"/>
  <c r="C42" i="7" s="1"/>
  <c r="Y6" i="11"/>
  <c r="Y5" i="11"/>
  <c r="Y4" i="11"/>
  <c r="W5" i="11"/>
  <c r="X5" i="11" s="1"/>
  <c r="W4" i="11"/>
  <c r="X4" i="11" s="1"/>
  <c r="J6" i="9"/>
  <c r="J4" i="9"/>
  <c r="E43" i="7"/>
  <c r="P18" i="11"/>
  <c r="U18" i="11" s="1"/>
  <c r="P14" i="11"/>
  <c r="U14" i="11" s="1"/>
  <c r="P10" i="11"/>
  <c r="U10" i="11" s="1"/>
  <c r="P7" i="11"/>
  <c r="U7" i="11" s="1"/>
  <c r="P3" i="11"/>
  <c r="Y1" i="11"/>
  <c r="Y2" i="11"/>
  <c r="Y3" i="11"/>
  <c r="Y7" i="11"/>
  <c r="M5" i="11"/>
  <c r="O5" i="11" s="1"/>
  <c r="M6" i="11"/>
  <c r="O6" i="11" s="1"/>
  <c r="N6" i="11" s="1"/>
  <c r="M7" i="11"/>
  <c r="O7" i="11" s="1"/>
  <c r="N7" i="11" s="1"/>
  <c r="Q7" i="11" s="1"/>
  <c r="R16" i="11"/>
  <c r="T16" i="11" s="1"/>
  <c r="R17" i="11"/>
  <c r="T17" i="11" s="1"/>
  <c r="R18" i="11"/>
  <c r="T18" i="11" s="1"/>
  <c r="S18" i="11" s="1"/>
  <c r="R13" i="11"/>
  <c r="T13" i="11" s="1"/>
  <c r="R12" i="11"/>
  <c r="T12" i="11" s="1"/>
  <c r="S12" i="11" s="1"/>
  <c r="V12" i="11" s="1"/>
  <c r="R14" i="11"/>
  <c r="T14" i="11" s="1"/>
  <c r="S14" i="11" s="1"/>
  <c r="V14" i="11" s="1"/>
  <c r="R9" i="11"/>
  <c r="T9" i="11" s="1"/>
  <c r="R10" i="11"/>
  <c r="T10" i="11" s="1"/>
  <c r="R2" i="11"/>
  <c r="T2" i="11" s="1"/>
  <c r="S2" i="11" s="1"/>
  <c r="V2" i="11" s="1"/>
  <c r="R1" i="11"/>
  <c r="T1" i="11" s="1"/>
  <c r="R3" i="11"/>
  <c r="T3" i="11" s="1"/>
  <c r="S3" i="11" s="1"/>
  <c r="V3" i="11" s="1"/>
  <c r="M2" i="11"/>
  <c r="O2" i="11" s="1"/>
  <c r="M1" i="11"/>
  <c r="O1" i="11" s="1"/>
  <c r="M3" i="11"/>
  <c r="O3" i="11" s="1"/>
  <c r="N3" i="11" s="1"/>
  <c r="H3" i="11"/>
  <c r="J3" i="11" s="1"/>
  <c r="H1" i="11"/>
  <c r="J1" i="11" s="1"/>
  <c r="H2" i="11"/>
  <c r="J2" i="11" s="1"/>
  <c r="R6" i="11"/>
  <c r="T6" i="11" s="1"/>
  <c r="S6" i="11" s="1"/>
  <c r="V6" i="11" s="1"/>
  <c r="R5" i="11"/>
  <c r="T5" i="11" s="1"/>
  <c r="S5" i="11" s="1"/>
  <c r="V5" i="11" s="1"/>
  <c r="R7" i="11"/>
  <c r="T7" i="11" s="1"/>
  <c r="S7" i="11" s="1"/>
  <c r="H5" i="11"/>
  <c r="J5" i="11" s="1"/>
  <c r="H6" i="11"/>
  <c r="J6" i="11" s="1"/>
  <c r="H7" i="11"/>
  <c r="J7" i="11" s="1"/>
  <c r="M10" i="11"/>
  <c r="O10" i="11" s="1"/>
  <c r="M9" i="11"/>
  <c r="O9" i="11" s="1"/>
  <c r="N9" i="11" s="1"/>
  <c r="Q9" i="11" s="1"/>
  <c r="H9" i="11"/>
  <c r="J9" i="11" s="1"/>
  <c r="H10" i="11"/>
  <c r="J10" i="11" s="1"/>
  <c r="M13" i="11"/>
  <c r="O13" i="11" s="1"/>
  <c r="N13" i="11" s="1"/>
  <c r="Q13" i="11" s="1"/>
  <c r="M12" i="11"/>
  <c r="O12" i="11" s="1"/>
  <c r="M14" i="11"/>
  <c r="O14" i="11" s="1"/>
  <c r="N14" i="11" s="1"/>
  <c r="Q14" i="11" s="1"/>
  <c r="H12" i="11"/>
  <c r="J12" i="11"/>
  <c r="H13" i="11"/>
  <c r="J13" i="11" s="1"/>
  <c r="H14" i="11"/>
  <c r="J14" i="11"/>
  <c r="M16" i="11"/>
  <c r="O16" i="11" s="1"/>
  <c r="N16" i="11" s="1"/>
  <c r="M17" i="11"/>
  <c r="O17" i="11"/>
  <c r="M18" i="11"/>
  <c r="O18" i="11"/>
  <c r="H16" i="11"/>
  <c r="J16" i="11"/>
  <c r="H17" i="11"/>
  <c r="J17" i="11" s="1"/>
  <c r="H18" i="11"/>
  <c r="J18" i="11"/>
  <c r="B3" i="2"/>
  <c r="B3" i="3"/>
  <c r="B3" i="6" s="1"/>
  <c r="B3" i="8" s="1"/>
  <c r="B3" i="9" s="1"/>
  <c r="B6" i="10" s="1"/>
  <c r="AG11" i="11"/>
  <c r="AB17" i="11" s="1"/>
  <c r="AE11" i="11"/>
  <c r="W7" i="11"/>
  <c r="X7" i="11" s="1"/>
  <c r="W1" i="11"/>
  <c r="X1" i="11" s="1"/>
  <c r="W2" i="11"/>
  <c r="X2" i="11" s="1"/>
  <c r="W3" i="11"/>
  <c r="X3" i="11" s="1"/>
  <c r="W6" i="11"/>
  <c r="X6" i="11" s="1"/>
  <c r="AA7" i="11"/>
  <c r="AB7" i="11" s="1"/>
  <c r="AC7" i="11"/>
  <c r="AC1" i="11"/>
  <c r="AC2" i="11"/>
  <c r="AC3" i="11"/>
  <c r="AC6" i="11"/>
  <c r="AW1" i="11"/>
  <c r="AW2" i="11"/>
  <c r="K24" i="2"/>
  <c r="AW3" i="11"/>
  <c r="K25" i="2" s="1"/>
  <c r="F48" i="10"/>
  <c r="AT1" i="11"/>
  <c r="K24" i="9" s="1"/>
  <c r="AT2" i="11"/>
  <c r="K25" i="9" s="1"/>
  <c r="AT3" i="11"/>
  <c r="K26" i="9" s="1"/>
  <c r="AT4" i="11"/>
  <c r="K27" i="9"/>
  <c r="AT5" i="11"/>
  <c r="K28" i="9" s="1"/>
  <c r="AT6" i="11"/>
  <c r="K29" i="9"/>
  <c r="AT7" i="11"/>
  <c r="K30" i="9" s="1"/>
  <c r="AT8" i="11"/>
  <c r="K31" i="9" s="1"/>
  <c r="AT9" i="11"/>
  <c r="K32" i="9" s="1"/>
  <c r="AT10" i="11"/>
  <c r="K33" i="9" s="1"/>
  <c r="AT11" i="11"/>
  <c r="K34" i="9" s="1"/>
  <c r="AT12" i="11"/>
  <c r="K35" i="9" s="1"/>
  <c r="AT13" i="11"/>
  <c r="K36" i="9" s="1"/>
  <c r="J3" i="2"/>
  <c r="J3" i="3" s="1"/>
  <c r="G3" i="2"/>
  <c r="G3" i="3" s="1"/>
  <c r="AA6" i="11"/>
  <c r="AB6" i="11"/>
  <c r="AD6" i="11" s="1"/>
  <c r="C44" i="7" s="1"/>
  <c r="AA1" i="11"/>
  <c r="AB1" i="11"/>
  <c r="AD1" i="11" s="1"/>
  <c r="C39" i="7" s="1"/>
  <c r="AA2" i="11"/>
  <c r="AB2" i="11" s="1"/>
  <c r="AD2" i="11" s="1"/>
  <c r="C40" i="7" s="1"/>
  <c r="AA3" i="11"/>
  <c r="AB3" i="11" s="1"/>
  <c r="AD3" i="11" s="1"/>
  <c r="C41" i="7" s="1"/>
  <c r="B8" i="2"/>
  <c r="J6" i="2"/>
  <c r="J6" i="3"/>
  <c r="J6" i="6" s="1"/>
  <c r="I6" i="8" s="1"/>
  <c r="J7" i="5" s="1"/>
  <c r="B48" i="10"/>
  <c r="E39" i="3" s="1"/>
  <c r="B22" i="5" s="1"/>
  <c r="B9" i="2"/>
  <c r="B9" i="3" s="1"/>
  <c r="B10" i="5" s="1"/>
  <c r="G7" i="2"/>
  <c r="G7" i="3"/>
  <c r="G7" i="6" s="1"/>
  <c r="G8" i="2"/>
  <c r="G8" i="3" s="1"/>
  <c r="B7" i="2"/>
  <c r="B7" i="3" s="1"/>
  <c r="B7" i="6" s="1"/>
  <c r="J5" i="2"/>
  <c r="J5" i="3" s="1"/>
  <c r="B5" i="2"/>
  <c r="B5" i="3" s="1"/>
  <c r="B6" i="2"/>
  <c r="B6" i="3" s="1"/>
  <c r="E28" i="10"/>
  <c r="B51" i="10"/>
  <c r="B53" i="10"/>
  <c r="B4" i="2"/>
  <c r="B4" i="3" s="1"/>
  <c r="B4" i="6" s="1"/>
  <c r="B4" i="8" s="1"/>
  <c r="B4" i="9" s="1"/>
  <c r="G4" i="2"/>
  <c r="G4" i="3" s="1"/>
  <c r="G4" i="6" s="1"/>
  <c r="G4" i="8" s="1"/>
  <c r="G4" i="9" s="1"/>
  <c r="J4" i="2"/>
  <c r="J4" i="3" s="1"/>
  <c r="J4" i="6" s="1"/>
  <c r="I4" i="8" s="1"/>
  <c r="J5" i="5" s="1"/>
  <c r="B10" i="2"/>
  <c r="B10" i="3" s="1"/>
  <c r="B10" i="6" s="1"/>
  <c r="B29" i="2"/>
  <c r="B40" i="9" s="1"/>
  <c r="B41" i="9"/>
  <c r="G41" i="9"/>
  <c r="B31" i="2"/>
  <c r="B42" i="9" s="1"/>
  <c r="B43" i="9"/>
  <c r="G43" i="9"/>
  <c r="B45" i="9"/>
  <c r="G45" i="9"/>
  <c r="E45" i="7"/>
  <c r="E44" i="3"/>
  <c r="B28" i="5"/>
  <c r="G44" i="3"/>
  <c r="B30" i="5" s="1"/>
  <c r="AC34" i="11"/>
  <c r="AC35" i="11"/>
  <c r="AC36" i="11"/>
  <c r="AC37" i="11"/>
  <c r="AC38" i="11"/>
  <c r="AC39" i="11"/>
  <c r="AC33" i="11"/>
  <c r="AC18" i="11"/>
  <c r="AD18" i="11"/>
  <c r="AB18" i="11"/>
  <c r="AR7" i="11"/>
  <c r="AR8" i="11"/>
  <c r="AR9" i="11"/>
  <c r="AR10" i="11"/>
  <c r="AR6" i="11"/>
  <c r="AR5" i="11"/>
  <c r="K23" i="2"/>
  <c r="B8" i="3"/>
  <c r="B8" i="6" s="1"/>
  <c r="H20" i="11"/>
  <c r="AI8" i="11"/>
  <c r="N17" i="11"/>
  <c r="Q17" i="11" s="1"/>
  <c r="J19" i="11" l="1"/>
  <c r="G9" i="5"/>
  <c r="G8" i="6"/>
  <c r="G8" i="8" s="1"/>
  <c r="G8" i="9" s="1"/>
  <c r="AD7" i="11"/>
  <c r="C45" i="7" s="1"/>
  <c r="AI10" i="11"/>
  <c r="AC17" i="11"/>
  <c r="AD17" i="11" s="1"/>
  <c r="M20" i="11"/>
  <c r="AC8" i="11"/>
  <c r="AD8" i="11" s="1"/>
  <c r="C46" i="7" s="1"/>
  <c r="B6" i="7"/>
  <c r="B9" i="6"/>
  <c r="Z2" i="11"/>
  <c r="C45" i="1" s="1"/>
  <c r="J6" i="5"/>
  <c r="J5" i="6"/>
  <c r="I5" i="8" s="1"/>
  <c r="J5" i="9" s="1"/>
  <c r="G10" i="10" s="1"/>
  <c r="J4" i="5"/>
  <c r="J3" i="6"/>
  <c r="I3" i="8" s="1"/>
  <c r="J3" i="9" s="1"/>
  <c r="D10" i="10" s="1"/>
  <c r="G3" i="6"/>
  <c r="G3" i="8" s="1"/>
  <c r="G3" i="9" s="1"/>
  <c r="B10" i="10" s="1"/>
  <c r="G4" i="5"/>
  <c r="Z7" i="11"/>
  <c r="C50" i="1" s="1"/>
  <c r="G8" i="5"/>
  <c r="B9" i="5"/>
  <c r="B5" i="6"/>
  <c r="B5" i="8" s="1"/>
  <c r="B5" i="9" s="1"/>
  <c r="B8" i="10" s="1"/>
  <c r="B6" i="5"/>
  <c r="B8" i="8"/>
  <c r="B8" i="9" s="1"/>
  <c r="B4" i="7"/>
  <c r="B5" i="7"/>
  <c r="G7" i="8"/>
  <c r="G7" i="9" s="1"/>
  <c r="B14" i="10" s="1"/>
  <c r="O11" i="11"/>
  <c r="Q11" i="11" s="1"/>
  <c r="C39" i="8" s="1"/>
  <c r="N10" i="11"/>
  <c r="Q10" i="11" s="1"/>
  <c r="N2" i="11"/>
  <c r="Q2" i="11" s="1"/>
  <c r="T19" i="11"/>
  <c r="V19" i="11" s="1"/>
  <c r="C41" i="6" s="1"/>
  <c r="B7" i="8"/>
  <c r="B7" i="9" s="1"/>
  <c r="B12" i="10" s="1"/>
  <c r="B3" i="7"/>
  <c r="S9" i="11"/>
  <c r="V9" i="11"/>
  <c r="T15" i="11"/>
  <c r="V15" i="11" s="1"/>
  <c r="C40" i="6" s="1"/>
  <c r="S13" i="11"/>
  <c r="J8" i="11"/>
  <c r="S1" i="11"/>
  <c r="V1" i="11" s="1"/>
  <c r="B8" i="7"/>
  <c r="B10" i="8"/>
  <c r="B10" i="9" s="1"/>
  <c r="B6" i="6"/>
  <c r="B6" i="8" s="1"/>
  <c r="B6" i="9" s="1"/>
  <c r="B9" i="10" s="1"/>
  <c r="B7" i="5"/>
  <c r="N12" i="11"/>
  <c r="Q12" i="11" s="1"/>
  <c r="J4" i="11"/>
  <c r="I1" i="11" s="1"/>
  <c r="L1" i="11" s="1"/>
  <c r="O4" i="11"/>
  <c r="Q4" i="11" s="1"/>
  <c r="C37" i="8" s="1"/>
  <c r="N1" i="11"/>
  <c r="Q1" i="11"/>
  <c r="S17" i="11"/>
  <c r="V17" i="11" s="1"/>
  <c r="N5" i="11"/>
  <c r="Q5" i="11"/>
  <c r="B4" i="5"/>
  <c r="B8" i="5"/>
  <c r="U3" i="11"/>
  <c r="R20" i="11" s="1"/>
  <c r="Z6" i="11"/>
  <c r="C49" i="1" s="1"/>
  <c r="Z5" i="11"/>
  <c r="C48" i="1" s="1"/>
  <c r="I3" i="11"/>
  <c r="L3" i="11" s="1"/>
  <c r="AE3" i="11"/>
  <c r="AE5" i="11"/>
  <c r="AE4" i="11"/>
  <c r="V10" i="11"/>
  <c r="V18" i="11"/>
  <c r="V13" i="11"/>
  <c r="S16" i="11"/>
  <c r="V16" i="11" s="1"/>
  <c r="T8" i="11"/>
  <c r="V8" i="11" s="1"/>
  <c r="C38" i="6" s="1"/>
  <c r="S10" i="11"/>
  <c r="O15" i="11"/>
  <c r="Q15" i="11" s="1"/>
  <c r="C40" i="8" s="1"/>
  <c r="AB8" i="11"/>
  <c r="Q3" i="11"/>
  <c r="I18" i="11"/>
  <c r="L18" i="11" s="1"/>
  <c r="I16" i="11"/>
  <c r="L16" i="11" s="1"/>
  <c r="I17" i="11"/>
  <c r="L17" i="11" s="1"/>
  <c r="AG18" i="11"/>
  <c r="I6" i="11"/>
  <c r="L6" i="11" s="1"/>
  <c r="I5" i="11"/>
  <c r="L5" i="11" s="1"/>
  <c r="O19" i="11"/>
  <c r="Q19" i="11" s="1"/>
  <c r="C41" i="8" s="1"/>
  <c r="O8" i="11"/>
  <c r="J15" i="11"/>
  <c r="I13" i="11" s="1"/>
  <c r="L13" i="11" s="1"/>
  <c r="N18" i="11"/>
  <c r="N19" i="11" s="1"/>
  <c r="T11" i="11"/>
  <c r="V11" i="11" s="1"/>
  <c r="C39" i="6" s="1"/>
  <c r="Q16" i="11"/>
  <c r="T4" i="11"/>
  <c r="J11" i="11"/>
  <c r="I7" i="11"/>
  <c r="L7" i="11" s="1"/>
  <c r="V7" i="11"/>
  <c r="Q6" i="11"/>
  <c r="Z3" i="11"/>
  <c r="C46" i="1" s="1"/>
  <c r="Z4" i="11"/>
  <c r="C47" i="1" s="1"/>
  <c r="Y8" i="11"/>
  <c r="X8" i="11"/>
  <c r="Z1" i="11"/>
  <c r="C44" i="1" s="1"/>
  <c r="AD10" i="11" l="1"/>
  <c r="B9" i="8"/>
  <c r="B9" i="9" s="1"/>
  <c r="D56" i="10" s="1"/>
  <c r="B7" i="7"/>
  <c r="L19" i="11"/>
  <c r="C41" i="3" s="1"/>
  <c r="I2" i="11"/>
  <c r="L2" i="11" s="1"/>
  <c r="L4" i="11" s="1"/>
  <c r="C37" i="3" s="1"/>
  <c r="Z8" i="11"/>
  <c r="AU14" i="11" s="1"/>
  <c r="AG21" i="11" s="1"/>
  <c r="AE6" i="11"/>
  <c r="AE20" i="11" s="1"/>
  <c r="L8" i="11"/>
  <c r="C38" i="3" s="1"/>
  <c r="S19" i="11"/>
  <c r="AE2" i="11"/>
  <c r="I9" i="11"/>
  <c r="L9" i="11" s="1"/>
  <c r="T20" i="11"/>
  <c r="V4" i="11"/>
  <c r="Q18" i="11"/>
  <c r="J20" i="11"/>
  <c r="Q8" i="11"/>
  <c r="O20" i="11"/>
  <c r="AI17" i="11"/>
  <c r="AK17" i="11" s="1"/>
  <c r="G24" i="10"/>
  <c r="C47" i="7"/>
  <c r="AJ17" i="11"/>
  <c r="H24" i="10" s="1"/>
  <c r="I10" i="11"/>
  <c r="L10" i="11" s="1"/>
  <c r="I14" i="11"/>
  <c r="L14" i="11" s="1"/>
  <c r="I12" i="11"/>
  <c r="L12" i="11" s="1"/>
  <c r="L15" i="11" l="1"/>
  <c r="C40" i="3" s="1"/>
  <c r="AX4" i="11"/>
  <c r="F22" i="10" s="1"/>
  <c r="K37" i="9"/>
  <c r="F32" i="10" s="1"/>
  <c r="Z11" i="11"/>
  <c r="C52" i="1" s="1"/>
  <c r="C51" i="1"/>
  <c r="L11" i="11"/>
  <c r="C37" i="6"/>
  <c r="V20" i="11"/>
  <c r="C38" i="8"/>
  <c r="Q20" i="11"/>
  <c r="I19" i="11"/>
  <c r="L20" i="11" l="1"/>
  <c r="C42" i="3" s="1"/>
  <c r="C39" i="3"/>
  <c r="K26" i="2"/>
  <c r="Z12" i="11"/>
  <c r="Z13" i="11" s="1"/>
  <c r="Z14" i="11" s="1"/>
  <c r="AG14" i="11" s="1"/>
  <c r="C42" i="6"/>
  <c r="AG5" i="11"/>
  <c r="AI5" i="11" s="1"/>
  <c r="V22" i="11"/>
  <c r="Q22" i="11"/>
  <c r="C42" i="8"/>
  <c r="AG3" i="11"/>
  <c r="AI3" i="11" s="1"/>
  <c r="AG4" i="11" l="1"/>
  <c r="AI4" i="11" s="1"/>
  <c r="AJ3" i="11" s="1"/>
  <c r="AJ4" i="11" s="1"/>
  <c r="L22" i="11"/>
  <c r="AH4" i="11" s="1"/>
  <c r="Z15" i="11"/>
  <c r="AJ13" i="11" s="1"/>
  <c r="H21" i="10" s="1"/>
  <c r="AG15" i="11"/>
  <c r="C43" i="8"/>
  <c r="AH3" i="11"/>
  <c r="AH5" i="11"/>
  <c r="C43" i="6"/>
  <c r="G21" i="10"/>
  <c r="AI13" i="11"/>
  <c r="AK13" i="11" s="1"/>
  <c r="C43" i="3" l="1"/>
  <c r="AK1" i="11"/>
  <c r="AK2" i="11" s="1"/>
  <c r="G26" i="10" s="1"/>
  <c r="AJ7" i="11"/>
  <c r="AJ5" i="11"/>
  <c r="E27" i="10"/>
  <c r="AK3" i="11" l="1"/>
  <c r="H26" i="10" s="1"/>
  <c r="AK20" i="11"/>
  <c r="G30" i="10" l="1"/>
  <c r="AJ20" i="11"/>
  <c r="H30" i="10" s="1"/>
  <c r="AK23" i="11"/>
  <c r="AK24" i="11" s="1"/>
  <c r="G34" i="10" l="1"/>
  <c r="AJ23" i="11"/>
  <c r="H34" i="10" s="1"/>
</calcChain>
</file>

<file path=xl/sharedStrings.xml><?xml version="1.0" encoding="utf-8"?>
<sst xmlns="http://schemas.openxmlformats.org/spreadsheetml/2006/main" count="694" uniqueCount="253">
  <si>
    <t>Visión estrátegica:</t>
  </si>
  <si>
    <t>Liderazgo:</t>
  </si>
  <si>
    <t>Orientación a Resultados:</t>
  </si>
  <si>
    <t>Trabajo en Equipo:</t>
  </si>
  <si>
    <t>Negociación:</t>
  </si>
  <si>
    <t>LUGAR y FECHA DE LA APLICACIÓN:</t>
  </si>
  <si>
    <t>CALIFICACIÓN:</t>
  </si>
  <si>
    <t>NIVEL DE DESEMPEÑO:</t>
  </si>
  <si>
    <t>no aprobatorio</t>
  </si>
  <si>
    <t>mínimo</t>
  </si>
  <si>
    <t>satisfactorio</t>
  </si>
  <si>
    <t>sobresaliente</t>
  </si>
  <si>
    <t>30 - 100</t>
  </si>
  <si>
    <t>SATISFACTORIO</t>
  </si>
  <si>
    <t>No Aplica</t>
  </si>
  <si>
    <t>UNIDAD DE MEDIDA:</t>
  </si>
  <si>
    <t>PONDERACIÓN:</t>
  </si>
  <si>
    <t>PARÁMETROS DE EVALUACIÓN</t>
  </si>
  <si>
    <t>Peso</t>
  </si>
  <si>
    <t>Liderazgo</t>
  </si>
  <si>
    <t>CALIFICACION:</t>
  </si>
  <si>
    <t>Evalucion de Superior Jerárquico</t>
  </si>
  <si>
    <t>Metas Individuales</t>
  </si>
  <si>
    <t>Metas Colectivas</t>
  </si>
  <si>
    <t xml:space="preserve">Auto- Evaluacion </t>
  </si>
  <si>
    <t>METAS INDIVIDUALES</t>
  </si>
  <si>
    <t>METAS COLECTIVAS</t>
  </si>
  <si>
    <t>AUTO</t>
  </si>
  <si>
    <t>SUPERIOR</t>
  </si>
  <si>
    <t>FIRMA DEL EVALUADO</t>
  </si>
  <si>
    <t>J. Depto.</t>
  </si>
  <si>
    <t>Enlace</t>
  </si>
  <si>
    <t>Sub-Area</t>
  </si>
  <si>
    <t>D. Area</t>
  </si>
  <si>
    <t>D. Gral. Area</t>
  </si>
  <si>
    <t xml:space="preserve">D. Gral. </t>
  </si>
  <si>
    <t>total</t>
  </si>
  <si>
    <t>Capacidades</t>
  </si>
  <si>
    <t>Metas</t>
  </si>
  <si>
    <t>Trabajo en Equipo</t>
  </si>
  <si>
    <t>META 1.</t>
  </si>
  <si>
    <t>META 2.</t>
  </si>
  <si>
    <t>META 3.</t>
  </si>
  <si>
    <t>Visión Estratégica:</t>
  </si>
  <si>
    <t>Gerenciales % interno</t>
  </si>
  <si>
    <t>RFC:</t>
  </si>
  <si>
    <t>DATOS DEL EVALUADO</t>
  </si>
  <si>
    <t>ACCIÓN CORRECTIVA O DE MEJORA</t>
  </si>
  <si>
    <t xml:space="preserve">Satisfactorio </t>
  </si>
  <si>
    <t xml:space="preserve">No es Característico </t>
  </si>
  <si>
    <t>Desarrollo Profesional del Personal</t>
  </si>
  <si>
    <t>SUPERIOR JERAR.</t>
  </si>
  <si>
    <t>JEFE DEL SUPER.</t>
  </si>
  <si>
    <t>ESTANDARES PROFESIONALES DE ACTUACIÓN</t>
  </si>
  <si>
    <t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t>
  </si>
  <si>
    <t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t>
  </si>
  <si>
    <t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t>
  </si>
  <si>
    <t>NO APLICA</t>
  </si>
  <si>
    <t>Requisitos para evaluar  Actividades Extraordinarias</t>
  </si>
  <si>
    <t>Evaluación de Actividades Extraordinarias</t>
  </si>
  <si>
    <t>Descripción de las Actividades Extraordinarias</t>
  </si>
  <si>
    <t>Calificación</t>
  </si>
  <si>
    <t>Puntos</t>
  </si>
  <si>
    <t>TOTAL DE PUNTOS ADICIONALES PARA LA EVALUACIÓN DE METAS INDIVIDUALES</t>
  </si>
  <si>
    <t>Comentarios:</t>
  </si>
  <si>
    <t xml:space="preserve">Requisitos para evaluar  Aportaciones Destacadas </t>
  </si>
  <si>
    <t xml:space="preserve">Evaluación de Aportación Destacada </t>
  </si>
  <si>
    <t>INDICADOR</t>
  </si>
  <si>
    <t>CALIFICACION</t>
  </si>
  <si>
    <t>PUNTOS</t>
  </si>
  <si>
    <t>Realizada con Calidad Profesional (con conocimiento y habilidad sobre el tema).</t>
  </si>
  <si>
    <t>Responde a principios de mejora continua o mejores prácticas.</t>
  </si>
  <si>
    <t>Produjo resultados benéficos verificables y auditables.</t>
  </si>
  <si>
    <t>Evitó gastos y utilización innecesaria de recursos financieros y/o materiales.</t>
  </si>
  <si>
    <t>Realizada tomando en cuenta las disposiciones normativas que aplican a la UR, a la Dependencia y a la APF.</t>
  </si>
  <si>
    <t>Involucró toma de decisión acertada para afrontar, anticipar, resolver algún problema o aportar beneficios.</t>
  </si>
  <si>
    <t>Responde a las necesidades de la ciudadanía, la institución y/o de la APF.</t>
  </si>
  <si>
    <t>Es congruente con los objetivos institucionales de la UA en la que se encuentra adscrito.</t>
  </si>
  <si>
    <t>Implicó un esfuerzo de creatividad, innovación o mejoramiento de su área de adscripción.</t>
  </si>
  <si>
    <t>Incrementó la proyección social o la productividad del área de adscripción.</t>
  </si>
  <si>
    <t>La aportación destacada fue bien conceptualizada para abordar una problemática o hacer la mejora.</t>
  </si>
  <si>
    <t>La población o área beneficiada esta plenamente identificada.</t>
  </si>
  <si>
    <t>Ahorró recursos y tiempos para su área de trabajo.</t>
  </si>
  <si>
    <t>TOTAL DE PUNTOS ADICIONALES PARA LA EVALUACIÓN DEL DESEMPEÑO</t>
  </si>
  <si>
    <t>TOTAL</t>
  </si>
  <si>
    <t>Aportaciones Destacadas</t>
  </si>
  <si>
    <t>Actividades Extraordinarias</t>
  </si>
  <si>
    <t xml:space="preserve">Cumple                                                      </t>
  </si>
  <si>
    <t>ACCIONES CORRECTIVAS O DE MEJORA</t>
  </si>
  <si>
    <t>LUGAR Y FECHA</t>
  </si>
  <si>
    <t>Act. Extra.</t>
  </si>
  <si>
    <t>CALIFICACIÓN  ANUAL PARCIAL</t>
  </si>
  <si>
    <t>Capacidades Gerenciales o Directivas</t>
  </si>
  <si>
    <t>Pesos</t>
  </si>
  <si>
    <t>CALIFICACIÓN  ANUAL FINAL</t>
  </si>
  <si>
    <t>n/t</t>
  </si>
  <si>
    <t>Cursos de capacitación</t>
  </si>
  <si>
    <t>Aprendizaje de habilidades o conocimientos específicos</t>
  </si>
  <si>
    <t>Seguimiento especial</t>
  </si>
  <si>
    <t>Describa:</t>
  </si>
  <si>
    <t>Aasesoría personalizada</t>
  </si>
  <si>
    <t>Conocimiento de mejoras prácticas</t>
  </si>
  <si>
    <t xml:space="preserve">Facultamiento </t>
  </si>
  <si>
    <t>Otros (especifique)</t>
  </si>
  <si>
    <t>ACCIONES CORRECTIVA O DE MEJORA</t>
  </si>
  <si>
    <t>Peso:</t>
  </si>
  <si>
    <t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t>
  </si>
  <si>
    <t>1. Concilia y pone en la mesa las ventajas y desventajas de cada propuesta.</t>
  </si>
  <si>
    <t>1. Promueve la cooperación entre los miembros de los equipos en los que participa.</t>
  </si>
  <si>
    <t>1. Conjuntamente con sus colaboradores, identifica sus áreas de oportunidad y fortalezas, proporcionando retroalimentación con empatía y de manera constructiva.</t>
  </si>
  <si>
    <t>1. Establece y ejecuta sistemas de seguimiento y evaluación del cumplimiento de objetivos y metas.</t>
  </si>
  <si>
    <t>2. Logra acuerdos realistas y funcionales dentro de los tiempos y condiciones establecidos.</t>
  </si>
  <si>
    <t>2. Impulsa a otros a expresar sus opiniones y puntos de vista ante los demás miembros de equipo.</t>
  </si>
  <si>
    <t>2. Se involucra personalmente en los cambios modelando los comportamientos esperados.</t>
  </si>
  <si>
    <t>2. Asume riesgos calculados para alcanzar los objetivos de su área en circunstancias inesperadas o estresantes.</t>
  </si>
  <si>
    <t>3.  Detecta oportunamente los puntos críticos y los posibles impactos y alternativas de solución.</t>
  </si>
  <si>
    <t>3. Se involucra con uno o más equipos, ejerciendo influencia por su conocimiento, criterio y/o experiencia.</t>
  </si>
  <si>
    <t>3. Monitorea, con sus colaboradores, los avances y desviaciones de desempeño del equipo, tomando acciones correctivas.</t>
  </si>
  <si>
    <t>Establece planes operativos y tácticos evaluando los beneficios y consecuencias  para la institución.</t>
  </si>
  <si>
    <t>Desarrolla estrategias y planes de mediano plazo que contribuyen al fortalecimiento de la institución.</t>
  </si>
  <si>
    <t>Alinea los recursos de su área hacia el logro de los objetivos estratégicos en el mediano plazo.</t>
  </si>
  <si>
    <t>Conjuntamente con sus colaboradores, identifica sus áreas de oportunidad y fortalezas, proporcionando retroalimentación con empatía y de manera constructiva.</t>
  </si>
  <si>
    <t>Se involucra personalmente en los cambios modelando los comportamientos esperados.</t>
  </si>
  <si>
    <t>Monitorea, con sus colaboradores, los avances y desviaciones de desempeño del equipo, tomando acciones correctivas.</t>
  </si>
  <si>
    <t>Establece y ejecuta sistemas de seguimiento y evaluación del cumplimiento de objetivos y metas.</t>
  </si>
  <si>
    <t>Asume riesgos calculados para alcanzar los objetivos de su área en circunstancias inesperadas o estresantes.</t>
  </si>
  <si>
    <t>Concilia y pone en la mesa las ventajas y desventajas de cada propuesta.</t>
  </si>
  <si>
    <t>Logra acuerdos realistas y funcionales dentro de los tiempos y condiciones establecidos.</t>
  </si>
  <si>
    <t>Detecta oportunamente los puntos críticos y los posibles impactos y alternativas de solución.</t>
  </si>
  <si>
    <t>Promueve la cooperación entre los miembros de los equipos en los que participa.</t>
  </si>
  <si>
    <t>Impulsa a otros a expresar sus opiniones y puntos de vista ante los demás miembros de equipo.</t>
  </si>
  <si>
    <t>Se involucra con uno o más equipos, ejerciendo influencia por su conocimiento, criterio y/o experiencia.</t>
  </si>
  <si>
    <t xml:space="preserve">  </t>
  </si>
  <si>
    <t xml:space="preserve"> </t>
  </si>
  <si>
    <t>META 4.</t>
  </si>
  <si>
    <t>META 5.</t>
  </si>
  <si>
    <t>Describa Brevemente la(s) Aportación(es) Destacada(s):</t>
  </si>
  <si>
    <t xml:space="preserve"> Superior Jerárquico o Supervisor del Evaluado</t>
  </si>
  <si>
    <t xml:space="preserve">Característico  </t>
  </si>
  <si>
    <t xml:space="preserve">Característico </t>
  </si>
  <si>
    <t>Supera lo programado (Más de 100%)</t>
  </si>
  <si>
    <t>De acuerdo a lo programado (90% a 100%)</t>
  </si>
  <si>
    <t>META 1</t>
  </si>
  <si>
    <t>META 2</t>
  </si>
  <si>
    <t>META 3</t>
  </si>
  <si>
    <t>META 4</t>
  </si>
  <si>
    <t>META 5</t>
  </si>
  <si>
    <t>NOMBRE DEL EVALUADO</t>
  </si>
  <si>
    <t xml:space="preserve">RFC </t>
  </si>
  <si>
    <t xml:space="preserve">CURP  </t>
  </si>
  <si>
    <t>No.de RUSP</t>
  </si>
  <si>
    <t>DENOMINACIÓN DEL PUESTO</t>
  </si>
  <si>
    <t>NOMBRE DE LA DEPENDENCIA U ÓRGANO ADMINISTRATIVO DESCONCENTRADO</t>
  </si>
  <si>
    <t>LUGAR y FECHA DE LA APLICACIÓN</t>
  </si>
  <si>
    <t>EXCELENTE</t>
  </si>
  <si>
    <t>NO SATISFACTORIO</t>
  </si>
  <si>
    <t>DEFICIENTE</t>
  </si>
  <si>
    <t>CURP</t>
  </si>
  <si>
    <t>NOMBRE Y FIRMA DEL EVALUADOR.</t>
  </si>
  <si>
    <t xml:space="preserve"> PUESTO DEL EVALUADOR        </t>
  </si>
  <si>
    <t>SOLO APLICA CUANDO EL LOGRO DE LA META ES SUPERIOR EN TÉRMINOS DE LA UNIDAD DE MEDIDA INICIALMENTE PROGRAMADO Y DEBERÁ SER DOCUMENTADO DE ACUERDO A LA FUENTE CITADA EN EL ESTABLECIMIENTO DE METAS.</t>
  </si>
  <si>
    <t>Nombre</t>
  </si>
  <si>
    <t>Puesto</t>
  </si>
  <si>
    <t>Firma</t>
  </si>
  <si>
    <t>Excelente</t>
  </si>
  <si>
    <t>RFC</t>
  </si>
  <si>
    <t>CALIFICAR DE ACUERDO AL PORCENTAJE DE CUMPLIMIENTO RESPECTO AL VALOR DETERMINADO PARA LAS METAS INSTITUCIONALES ACORDADAS PREVIAMENTE</t>
  </si>
  <si>
    <t>R.F.C</t>
  </si>
  <si>
    <t>No. de Rusp</t>
  </si>
  <si>
    <t>CLAVE Y NOMBRE DE LAUNIDAD RESPONSABLE</t>
  </si>
  <si>
    <t>anual</t>
  </si>
  <si>
    <t>VALORACIÓN DEL CUMPLIMIENTO CUANTITATIVO DE LOS OBJETIVOS ESTABLECIDOS EN LOS DISTINTOS INSTRUMENTOS DE GESTIÓN DEL RENDIMIENTO</t>
  </si>
  <si>
    <t>FACTOR ADICIONAL/CAPACITACION</t>
  </si>
  <si>
    <t>DGRH</t>
  </si>
  <si>
    <t>VALORACIÓN DEL CUMPLIMIENTO INDIVIDUAL DE LAS FUNCIONES Y METAS</t>
  </si>
  <si>
    <t>OBJETIVO 1</t>
  </si>
  <si>
    <t>OBJETIVO 2</t>
  </si>
  <si>
    <t>OBJETIVO 3</t>
  </si>
  <si>
    <t>OBJETIVO 4</t>
  </si>
  <si>
    <t>OBJETIVO 5</t>
  </si>
  <si>
    <t>OBJETIVO 1.</t>
  </si>
  <si>
    <t>OBJETIVO 2.</t>
  </si>
  <si>
    <t>OBJETIVO 3.</t>
  </si>
  <si>
    <t>OBJETIVO 4.</t>
  </si>
  <si>
    <t>OBJETIVO 5.</t>
  </si>
  <si>
    <t xml:space="preserve">DESCRIPCIÓN DE LA CAPACITACIÓN ACREDITADA RECIBIDA </t>
  </si>
  <si>
    <t xml:space="preserve"> CURP</t>
  </si>
  <si>
    <t xml:space="preserve">  FIRMA DEL EVALUADO</t>
  </si>
  <si>
    <r>
      <t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</t>
    </r>
    <r>
      <rPr>
        <b/>
        <sz val="10"/>
        <color indexed="8"/>
        <rFont val="Arial"/>
        <family val="2"/>
      </rPr>
      <t xml:space="preserve">Persuadir a través de involucrar y motivar a otros; Facilitar la acción; Fungir como ejemplo; y Reconocer e incentivar los comportamientos esperados. </t>
    </r>
  </si>
  <si>
    <t>2° La aportación destacada no es una actividad o acción contemplada en algún otro rubro de evaluación del desempeño.</t>
  </si>
  <si>
    <t>5° La aportación destacada no generó presiones presupuestales adicionales.</t>
  </si>
  <si>
    <t>6° La aportación destacada no perjudicó o afectó negativamente los objetivos de otra área o UR.</t>
  </si>
  <si>
    <t>2° El puesto ocupado temporalmente abarcó por lo menos cuatro meses para la evaluación anual.</t>
  </si>
  <si>
    <t>4° Las actividades extraordinarias cuentan con soporte documental para su verificación y/o seguimiento.</t>
  </si>
  <si>
    <t>1° Haber ocupado temporalmente un puesto en términos del artículo 62° de la Ley del Servicio Profesional de Carrera de la Administración Pública
     Federal y 53° de su Reglamento.</t>
  </si>
  <si>
    <t>Cumple
(7 de 7)</t>
  </si>
  <si>
    <t>CAPACITACIÓN ACREDITADA
POR EL SERVIDOR PUBLICO
(En su caso)</t>
  </si>
  <si>
    <t>CAPACIDADES GERENCIALES
O DIRECTIVAS</t>
  </si>
  <si>
    <t>APORTACIONES DESTACADAS
(En su caso)</t>
  </si>
  <si>
    <t>ACTIVIDADES EXTRAORDINARIAS 
(En su caso)</t>
  </si>
  <si>
    <t>NOMBRE,  PUESTO Y FIRMA DEL SUPERIOR JERÁRQUICO O SUPERVISOR</t>
  </si>
  <si>
    <t>CLAVE Y NOMBRE DE LA UNIDAD ADMINISTRATIVA RESPONSABLE</t>
  </si>
  <si>
    <t>Evaluacion del 3° evaluador</t>
  </si>
  <si>
    <t>3° El servidor público evaluado alcanzó por lo menos una calificación de satisfactorio en el cumplimiento individual de las funciones y metas de
     desempeño en el periodo que se evalúa.</t>
  </si>
  <si>
    <t>1° La calificación de la evaluación del cumplimiento individual de las funciones y metas del servidor público debe ser equivalente a
     desempeño satisfactorio o superior.</t>
  </si>
  <si>
    <t>PROMEDIO DEL O LOS RESULTADO(S) DE LOS EVENTOS DE CAPACITACIÓN ACREDITADOS POR EL EVALUADO
(En escala de 0 - 100)</t>
  </si>
  <si>
    <t>No aplica</t>
  </si>
  <si>
    <t>NOMBRE, PUESTO  Y  FIRMA DEL EVALUADOR</t>
  </si>
  <si>
    <t>NOMBRE, PUESTO Y  FIRMA DEL EVALUADOR</t>
  </si>
  <si>
    <t>NOMBRE,  PUESTO Y  FIRMA DEL EVALUADOR</t>
  </si>
  <si>
    <t>NOMBRE, PUESTO Y FIRMA DEL EVALUADO</t>
  </si>
  <si>
    <t>Apor. Destac.</t>
  </si>
  <si>
    <t>Inferior a lo programado
(entre 70% o 89.9%)</t>
  </si>
  <si>
    <t>Inferior a lo programado en más de
(30% Menos de 70%)</t>
  </si>
  <si>
    <t>Inferior a lo programado en más de (30% Menos de 70%)</t>
  </si>
  <si>
    <r>
      <t>Cumplimiento de la Actividad extraordinaria entre:                      (</t>
    </r>
    <r>
      <rPr>
        <b/>
        <sz val="11"/>
        <rFont val="Arial"/>
        <family val="2"/>
      </rPr>
      <t>75% a 89.9%</t>
    </r>
    <r>
      <rPr>
        <sz val="11"/>
        <rFont val="Arial"/>
        <family val="2"/>
      </rPr>
      <t>)</t>
    </r>
  </si>
  <si>
    <r>
      <t xml:space="preserve">Cumplimiento de la Actividad extraordinaria
entre:
</t>
    </r>
    <r>
      <rPr>
        <b/>
        <sz val="11"/>
        <rFont val="Arial"/>
        <family val="2"/>
      </rPr>
      <t>(90% a 100%</t>
    </r>
    <r>
      <rPr>
        <sz val="11"/>
        <rFont val="Arial"/>
        <family val="2"/>
      </rPr>
      <t>)</t>
    </r>
  </si>
  <si>
    <r>
      <t>Cumplimiento de
la Actividad
extraordinaria
entre:
(</t>
    </r>
    <r>
      <rPr>
        <b/>
        <sz val="11"/>
        <rFont val="Arial"/>
        <family val="2"/>
      </rPr>
      <t>60% a 74.9%</t>
    </r>
    <r>
      <rPr>
        <sz val="11"/>
        <rFont val="Arial"/>
        <family val="2"/>
      </rPr>
      <t>)</t>
    </r>
  </si>
  <si>
    <t>Superior Jerárquico o Superivsor del Evaluado</t>
  </si>
  <si>
    <t xml:space="preserve">Poco
Característico  </t>
  </si>
  <si>
    <t>Muy
Característico</t>
  </si>
  <si>
    <t xml:space="preserve">No es
Característico </t>
  </si>
  <si>
    <t>No
Aplica</t>
  </si>
  <si>
    <t>No
Satisfactorio</t>
  </si>
  <si>
    <t>3° Se trata de una acción voluntaria no contemplada inicialmente en los planes y programas de trabajo, ni solicitada expresamente por
     los superiores del evaluado.</t>
  </si>
  <si>
    <t>4° La aportación mejoró, facilitó, optimizó o fortaleció las funciones de los compañeros de trabajo, el logro de metas estratégicas o
     aportó beneficio a la ciudadanía.</t>
  </si>
  <si>
    <t xml:space="preserve">7° La aportación destacada fue, en su momento, consultada e informada oportunamente con los superiores y contó con su
    aprobación. </t>
  </si>
  <si>
    <t>RESUMEN DE CALIFICACIONES DE LAS MODALIDADES DE VALORACIÓN ANUAL</t>
  </si>
  <si>
    <t>CALIFICACIÓN FINAL ANUAL</t>
  </si>
  <si>
    <t>CALIFICACIÓN PARCIAL ANUAL</t>
  </si>
  <si>
    <t>Resultados Esperados en
Valor Absoluto o en %</t>
  </si>
  <si>
    <t>NIVEL DE
DESEMPEÑO:</t>
  </si>
  <si>
    <t xml:space="preserve">VALORACIÓN CUALITATIVA DE LAS APORTACIONES INSTITUCIONALES EFECTUADAS POR CADA SERVIDOR PÚBLICO
 AUTO - EVALUACIÓN </t>
  </si>
  <si>
    <t>VALORACIÓN CUALITATIVA DE LAS APORTACIONES INSTITUCIONALES EFECTUADAS POR CADA SERVIDOR PÚBLICO
QUE APLICA EL TERCER EVALUADOR</t>
  </si>
  <si>
    <t>VALORACIÓN CUALITATIVA DE LAS APORTACIONES INSTITUCIONALES EFECTUADAS POR CADA SERVIDOR PÚBLICO
QUE APLICA EL SUPERIOR JERÁRQUICO</t>
  </si>
  <si>
    <t>VALORACIÓN DEL CUMPLIMIENTO INDIVIDUAL DE LAS FUNCIONES Y METAS QUE APLICA EL SUPERIOR JERÁRQUICO</t>
  </si>
  <si>
    <t>VALORACIÓN DEL CUMPLIMIENTO CUANTITATIVO DE LOS OBJETIVOS ESTABLECIDOS EN LOS DISTINTOS INSTRUMENTOS DE GESTIÓN
QUE APLICA EL TITULAR DE LA UNIDAD RESPONSABLE</t>
  </si>
  <si>
    <t>EVALUACIÓN DE APORTACIONES DESTACADAS
QUE APLICA EL SUPERIOR JERÁRQUICO
(En su Caso)</t>
  </si>
  <si>
    <t>CAPACITACIÓN ACREDITADA
(En su caso)
Información proporcionada y validada por la DGRH o equivalente</t>
  </si>
  <si>
    <t>EVALUACIÓN DE ACTIVIDADES EXTRAORDINARIAS
QUE APLICA EL SUPERIOR JERÁRQUICO
(En su caso)</t>
  </si>
  <si>
    <t>Titular de la UR en la que está adscrito el evaluado
VoBo.</t>
  </si>
  <si>
    <t>META 6</t>
  </si>
  <si>
    <t>META 7</t>
  </si>
  <si>
    <t>META 6.</t>
  </si>
  <si>
    <t>META 7.</t>
  </si>
  <si>
    <t>Comportamientos Asociados:</t>
  </si>
  <si>
    <t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Persuadir a través de involucrar y motivar a otros; Facilitar la acción; Fungir como ejemplo; y Reconocer e incentivar los comportamientos esperados. </t>
  </si>
  <si>
    <t>OBJETIVO 6</t>
  </si>
  <si>
    <t>OBJETIVO 7</t>
  </si>
  <si>
    <t>NIVEL DE DESEMPEÑO</t>
  </si>
  <si>
    <t>VALORACIÓN CUALITATIVA DE LAS APORTACIONES INSTITUCIONALES EFECTUADAS POR CADA SERVIDOR PÚBLICO (INCLUYENDO CAPACITACIÓN)</t>
  </si>
  <si>
    <t>a</t>
  </si>
  <si>
    <t>AÑO DE LA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</si>
</sst>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_-[$€-2]* #,##0.00_-;\-[$€-2]* #,##0.00_-;_-[$€-2]* &quot;-&quot;??_-"/>
    <numFmt numFmtId="167" formatCode="#,##0.0"/>
    <numFmt numFmtId="168" formatCode="000000000"/>
    <numFmt numFmtId="169" formatCode="General_)"/>
  </numFmts>
  <fonts count="5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22"/>
      <name val="Arial"/>
      <family val="2"/>
    </font>
    <font>
      <sz val="10"/>
      <color indexed="2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8"/>
      <color indexed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2"/>
      <name val="Arial Narrow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sz val="11"/>
      <name val="Helv"/>
    </font>
    <font>
      <sz val="10"/>
      <color indexed="22"/>
      <name val="Arial"/>
      <family val="2"/>
    </font>
    <font>
      <sz val="10"/>
      <color indexed="44"/>
      <name val="Arial"/>
      <family val="2"/>
    </font>
    <font>
      <b/>
      <sz val="10"/>
      <color indexed="44"/>
      <name val="Arial"/>
      <family val="2"/>
    </font>
    <font>
      <b/>
      <sz val="8"/>
      <color indexed="4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 Narrow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169" fontId="0" fillId="0" borderId="0">
      <alignment wrapText="1"/>
    </xf>
    <xf numFmtId="169" fontId="53" fillId="0" borderId="0">
      <alignment wrapText="1"/>
    </xf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4">
    <xf numFmtId="0" fontId="0" fillId="0" borderId="0" xfId="0" applyNumberFormat="1" applyAlignment="1"/>
    <xf numFmtId="0" fontId="0" fillId="0" borderId="0" xfId="1" applyNumberFormat="1" applyFont="1" applyAlignment="1" applyProtection="1">
      <protection locked="0"/>
    </xf>
    <xf numFmtId="0" fontId="0" fillId="0" borderId="0" xfId="1" applyNumberFormat="1" applyFont="1" applyBorder="1" applyAlignment="1" applyProtection="1"/>
    <xf numFmtId="0" fontId="4" fillId="0" borderId="1" xfId="1" applyNumberFormat="1" applyFont="1" applyBorder="1" applyAlignment="1" applyProtection="1">
      <alignment horizontal="center" vertical="center" wrapText="1"/>
      <protection locked="0"/>
    </xf>
    <xf numFmtId="0" fontId="29" fillId="0" borderId="1" xfId="1" applyNumberFormat="1" applyFont="1" applyBorder="1" applyAlignment="1" applyProtection="1">
      <alignment horizontal="center" vertical="center" wrapText="1"/>
      <protection locked="0"/>
    </xf>
    <xf numFmtId="0" fontId="0" fillId="0" borderId="0" xfId="1" applyNumberFormat="1" applyFont="1" applyAlignment="1" applyProtection="1"/>
    <xf numFmtId="0" fontId="2" fillId="0" borderId="0" xfId="1" applyNumberFormat="1" applyFont="1" applyBorder="1" applyAlignment="1" applyProtection="1"/>
    <xf numFmtId="0" fontId="0" fillId="0" borderId="0" xfId="1" applyNumberFormat="1" applyFont="1" applyAlignment="1" applyProtection="1"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1" applyNumberFormat="1" applyFont="1" applyFill="1" applyBorder="1" applyAlignment="1" applyProtection="1">
      <protection hidden="1"/>
    </xf>
    <xf numFmtId="0" fontId="12" fillId="0" borderId="1" xfId="1" applyNumberFormat="1" applyFont="1" applyBorder="1" applyAlignment="1" applyProtection="1">
      <alignment horizontal="center" vertical="center" wrapText="1"/>
      <protection locked="0"/>
    </xf>
    <xf numFmtId="0" fontId="2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Border="1" applyAlignment="1" applyProtection="1">
      <alignment horizontal="center" vertical="center" wrapText="1"/>
      <protection locked="0"/>
    </xf>
    <xf numFmtId="0" fontId="2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35" fillId="0" borderId="3" xfId="1" applyNumberFormat="1" applyFont="1" applyFill="1" applyBorder="1" applyAlignment="1" applyProtection="1">
      <alignment horizontal="center" vertical="center" wrapText="1"/>
      <protection locked="0"/>
    </xf>
    <xf numFmtId="167" fontId="23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1" applyNumberFormat="1" applyFont="1" applyBorder="1" applyAlignment="1" applyProtection="1">
      <alignment horizontal="center" vertical="center" wrapText="1"/>
      <protection locked="0"/>
    </xf>
    <xf numFmtId="167" fontId="23" fillId="0" borderId="1" xfId="1" applyNumberFormat="1" applyFont="1" applyFill="1" applyBorder="1" applyAlignment="1" applyProtection="1">
      <alignment horizontal="center" vertical="center" wrapText="1"/>
      <protection locked="0"/>
    </xf>
    <xf numFmtId="167" fontId="23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NumberFormat="1" applyFont="1" applyFill="1" applyAlignment="1" applyProtection="1"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1" applyNumberFormat="1" applyFont="1" applyFill="1" applyBorder="1" applyAlignment="1" applyProtection="1">
      <protection hidden="1"/>
    </xf>
    <xf numFmtId="0" fontId="5" fillId="2" borderId="0" xfId="1" applyNumberFormat="1" applyFont="1" applyFill="1" applyBorder="1" applyAlignment="1" applyProtection="1">
      <protection hidden="1"/>
    </xf>
    <xf numFmtId="0" fontId="9" fillId="2" borderId="0" xfId="1" applyNumberFormat="1" applyFont="1" applyFill="1" applyBorder="1" applyAlignment="1" applyProtection="1">
      <protection hidden="1"/>
    </xf>
    <xf numFmtId="0" fontId="14" fillId="2" borderId="0" xfId="1" applyNumberFormat="1" applyFont="1" applyFill="1" applyBorder="1" applyAlignment="1" applyProtection="1">
      <protection hidden="1"/>
    </xf>
    <xf numFmtId="0" fontId="24" fillId="2" borderId="0" xfId="1" applyNumberFormat="1" applyFont="1" applyFill="1" applyBorder="1" applyAlignment="1" applyProtection="1">
      <protection hidden="1"/>
    </xf>
    <xf numFmtId="0" fontId="38" fillId="2" borderId="0" xfId="1" applyNumberFormat="1" applyFont="1" applyFill="1" applyBorder="1" applyAlignment="1" applyProtection="1">
      <protection hidden="1"/>
    </xf>
    <xf numFmtId="0" fontId="1" fillId="2" borderId="0" xfId="1" applyNumberFormat="1" applyFont="1" applyFill="1" applyAlignment="1" applyProtection="1">
      <protection hidden="1"/>
    </xf>
    <xf numFmtId="0" fontId="0" fillId="2" borderId="0" xfId="1" applyNumberFormat="1" applyFont="1" applyFill="1" applyAlignment="1" applyProtection="1">
      <protection hidden="1"/>
    </xf>
    <xf numFmtId="0" fontId="23" fillId="2" borderId="0" xfId="1" applyNumberFormat="1" applyFont="1" applyFill="1" applyAlignment="1" applyProtection="1">
      <protection hidden="1"/>
    </xf>
    <xf numFmtId="0" fontId="9" fillId="2" borderId="0" xfId="1" applyNumberFormat="1" applyFont="1" applyFill="1" applyAlignment="1" applyProtection="1">
      <protection hidden="1"/>
    </xf>
    <xf numFmtId="0" fontId="15" fillId="2" borderId="0" xfId="1" applyNumberFormat="1" applyFont="1" applyFill="1" applyAlignment="1" applyProtection="1">
      <protection hidden="1"/>
    </xf>
    <xf numFmtId="0" fontId="10" fillId="2" borderId="0" xfId="1" applyNumberFormat="1" applyFont="1" applyFill="1" applyAlignment="1" applyProtection="1">
      <protection hidden="1"/>
    </xf>
    <xf numFmtId="0" fontId="22" fillId="2" borderId="0" xfId="1" applyNumberFormat="1" applyFont="1" applyFill="1" applyAlignment="1" applyProtection="1">
      <protection hidden="1"/>
    </xf>
    <xf numFmtId="0" fontId="8" fillId="2" borderId="0" xfId="1" applyNumberFormat="1" applyFont="1" applyFill="1" applyAlignment="1" applyProtection="1">
      <protection hidden="1"/>
    </xf>
    <xf numFmtId="0" fontId="0" fillId="2" borderId="0" xfId="1" applyNumberFormat="1" applyFont="1" applyFill="1" applyAlignment="1" applyProtection="1"/>
    <xf numFmtId="0" fontId="8" fillId="2" borderId="0" xfId="1" applyNumberFormat="1" applyFont="1" applyFill="1" applyAlignment="1" applyProtection="1">
      <alignment horizontal="centerContinuous"/>
      <protection hidden="1"/>
    </xf>
    <xf numFmtId="0" fontId="0" fillId="2" borderId="0" xfId="1" applyNumberFormat="1" applyFont="1" applyFill="1" applyAlignment="1"/>
    <xf numFmtId="0" fontId="5" fillId="2" borderId="0" xfId="1" applyNumberFormat="1" applyFont="1" applyFill="1" applyAlignment="1" applyProtection="1">
      <protection hidden="1"/>
    </xf>
    <xf numFmtId="9" fontId="9" fillId="2" borderId="0" xfId="1" applyNumberFormat="1" applyFont="1" applyFill="1" applyBorder="1" applyAlignment="1" applyProtection="1">
      <alignment horizontal="center" vertical="center"/>
      <protection hidden="1"/>
    </xf>
    <xf numFmtId="0" fontId="9" fillId="2" borderId="0" xfId="1" applyNumberFormat="1" applyFont="1" applyFill="1" applyAlignment="1" applyProtection="1">
      <alignment horizontal="center"/>
      <protection hidden="1"/>
    </xf>
    <xf numFmtId="0" fontId="8" fillId="2" borderId="0" xfId="1" applyNumberFormat="1" applyFont="1" applyFill="1" applyBorder="1" applyAlignment="1" applyProtection="1">
      <alignment horizontal="right" vertical="center"/>
      <protection hidden="1"/>
    </xf>
    <xf numFmtId="0" fontId="2" fillId="2" borderId="0" xfId="1" applyNumberFormat="1" applyFont="1" applyFill="1" applyBorder="1" applyAlignment="1" applyProtection="1">
      <alignment horizontal="center" vertical="center" wrapText="1"/>
    </xf>
    <xf numFmtId="0" fontId="10" fillId="2" borderId="0" xfId="1" applyNumberFormat="1" applyFont="1" applyFill="1" applyBorder="1" applyAlignment="1" applyProtection="1">
      <protection hidden="1"/>
    </xf>
    <xf numFmtId="0" fontId="0" fillId="2" borderId="0" xfId="1" applyNumberFormat="1" applyFont="1" applyFill="1" applyBorder="1" applyAlignment="1" applyProtection="1"/>
    <xf numFmtId="0" fontId="2" fillId="2" borderId="0" xfId="1" applyNumberFormat="1" applyFont="1" applyFill="1" applyBorder="1" applyAlignment="1" applyProtection="1">
      <alignment horizontal="center" wrapText="1"/>
      <protection hidden="1"/>
    </xf>
    <xf numFmtId="0" fontId="2" fillId="2" borderId="0" xfId="1" applyNumberFormat="1" applyFont="1" applyFill="1" applyBorder="1" applyAlignment="1" applyProtection="1"/>
    <xf numFmtId="0" fontId="0" fillId="2" borderId="0" xfId="1" applyNumberFormat="1" applyFont="1" applyFill="1" applyBorder="1" applyAlignment="1" applyProtection="1">
      <alignment horizontal="center" vertical="center"/>
      <protection hidden="1"/>
    </xf>
    <xf numFmtId="0" fontId="2" fillId="2" borderId="4" xfId="1" applyNumberFormat="1" applyFont="1" applyFill="1" applyBorder="1" applyAlignment="1" applyProtection="1">
      <alignment horizontal="center" wrapText="1"/>
      <protection hidden="1"/>
    </xf>
    <xf numFmtId="0" fontId="2" fillId="2" borderId="0" xfId="1" applyNumberFormat="1" applyFont="1" applyFill="1" applyBorder="1" applyAlignment="1" applyProtection="1">
      <alignment vertical="center"/>
      <protection hidden="1"/>
    </xf>
    <xf numFmtId="0" fontId="15" fillId="2" borderId="0" xfId="1" applyNumberFormat="1" applyFont="1" applyFill="1" applyBorder="1" applyAlignment="1" applyProtection="1">
      <alignment horizontal="left"/>
      <protection hidden="1"/>
    </xf>
    <xf numFmtId="0" fontId="9" fillId="2" borderId="0" xfId="1" applyNumberFormat="1" applyFont="1" applyFill="1" applyBorder="1" applyAlignment="1" applyProtection="1">
      <alignment horizontal="center"/>
      <protection hidden="1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0" fillId="2" borderId="0" xfId="1" applyNumberFormat="1" applyFont="1" applyFill="1" applyBorder="1" applyAlignment="1" applyProtection="1">
      <protection hidden="1"/>
    </xf>
    <xf numFmtId="0" fontId="7" fillId="2" borderId="0" xfId="1" applyNumberFormat="1" applyFont="1" applyFill="1" applyBorder="1" applyAlignment="1" applyProtection="1">
      <alignment horizontal="center" vertical="top"/>
      <protection hidden="1"/>
    </xf>
    <xf numFmtId="0" fontId="3" fillId="2" borderId="0" xfId="1" applyNumberFormat="1" applyFont="1" applyFill="1" applyAlignment="1" applyProtection="1">
      <protection hidden="1"/>
    </xf>
    <xf numFmtId="0" fontId="0" fillId="2" borderId="0" xfId="1" applyNumberFormat="1" applyFont="1" applyFill="1" applyAlignment="1" applyProtection="1">
      <alignment wrapText="1"/>
      <protection hidden="1"/>
    </xf>
    <xf numFmtId="0" fontId="7" fillId="2" borderId="0" xfId="1" applyNumberFormat="1" applyFont="1" applyFill="1" applyBorder="1" applyAlignment="1" applyProtection="1">
      <alignment horizontal="center" vertical="top"/>
    </xf>
    <xf numFmtId="0" fontId="18" fillId="2" borderId="0" xfId="1" applyNumberFormat="1" applyFont="1" applyFill="1" applyBorder="1" applyAlignment="1" applyProtection="1">
      <alignment horizontal="left"/>
      <protection hidden="1"/>
    </xf>
    <xf numFmtId="0" fontId="2" fillId="2" borderId="0" xfId="1" applyNumberFormat="1" applyFont="1" applyFill="1" applyBorder="1" applyAlignment="1" applyProtection="1">
      <protection hidden="1"/>
    </xf>
    <xf numFmtId="0" fontId="6" fillId="2" borderId="5" xfId="1" applyNumberFormat="1" applyFont="1" applyFill="1" applyBorder="1" applyAlignment="1" applyProtection="1">
      <alignment horizontal="center" vertical="top" wrapText="1"/>
      <protection hidden="1"/>
    </xf>
    <xf numFmtId="0" fontId="7" fillId="2" borderId="0" xfId="1" applyNumberFormat="1" applyFont="1" applyFill="1" applyBorder="1" applyAlignment="1" applyProtection="1">
      <alignment horizontal="center" vertical="center"/>
    </xf>
    <xf numFmtId="0" fontId="6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0" xfId="1" applyNumberFormat="1" applyFont="1" applyFill="1" applyBorder="1" applyAlignment="1" applyProtection="1">
      <alignment horizontal="center" vertical="center"/>
      <protection hidden="1"/>
    </xf>
    <xf numFmtId="0" fontId="10" fillId="2" borderId="0" xfId="1" applyNumberFormat="1" applyFont="1" applyFill="1" applyAlignment="1" applyProtection="1"/>
    <xf numFmtId="0" fontId="6" fillId="2" borderId="0" xfId="1" applyNumberFormat="1" applyFont="1" applyFill="1" applyBorder="1" applyAlignment="1" applyProtection="1">
      <alignment horizontal="center" vertical="top" wrapText="1"/>
    </xf>
    <xf numFmtId="164" fontId="43" fillId="2" borderId="0" xfId="1" applyNumberFormat="1" applyFont="1" applyFill="1" applyBorder="1" applyAlignment="1" applyProtection="1">
      <alignment horizontal="left"/>
      <protection hidden="1"/>
    </xf>
    <xf numFmtId="0" fontId="39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14" fillId="2" borderId="0" xfId="1" applyNumberFormat="1" applyFont="1" applyFill="1" applyAlignment="1" applyProtection="1">
      <protection hidden="1"/>
    </xf>
    <xf numFmtId="0" fontId="2" fillId="2" borderId="4" xfId="1" applyNumberFormat="1" applyFont="1" applyFill="1" applyBorder="1" applyAlignment="1" applyProtection="1">
      <alignment horizontal="center"/>
      <protection hidden="1"/>
    </xf>
    <xf numFmtId="0" fontId="2" fillId="2" borderId="0" xfId="1" applyNumberFormat="1" applyFont="1" applyFill="1" applyBorder="1" applyAlignment="1" applyProtection="1">
      <alignment horizontal="center"/>
      <protection hidden="1"/>
    </xf>
    <xf numFmtId="0" fontId="24" fillId="2" borderId="0" xfId="1" applyNumberFormat="1" applyFont="1" applyFill="1" applyAlignment="1" applyProtection="1">
      <protection hidden="1"/>
    </xf>
    <xf numFmtId="0" fontId="6" fillId="2" borderId="0" xfId="1" applyNumberFormat="1" applyFont="1" applyFill="1" applyBorder="1" applyAlignment="1" applyProtection="1">
      <alignment horizontal="center" vertical="top" wrapText="1"/>
      <protection hidden="1"/>
    </xf>
    <xf numFmtId="0" fontId="7" fillId="2" borderId="0" xfId="1" applyNumberFormat="1" applyFont="1" applyFill="1" applyBorder="1" applyAlignment="1" applyProtection="1">
      <alignment horizontal="center" vertical="top" wrapText="1"/>
      <protection hidden="1"/>
    </xf>
    <xf numFmtId="0" fontId="9" fillId="2" borderId="0" xfId="1" applyNumberFormat="1" applyFont="1" applyFill="1" applyBorder="1" applyAlignment="1" applyProtection="1">
      <alignment horizontal="left" wrapText="1"/>
      <protection hidden="1"/>
    </xf>
    <xf numFmtId="0" fontId="6" fillId="2" borderId="0" xfId="1" applyNumberFormat="1" applyFont="1" applyFill="1" applyBorder="1" applyAlignment="1" applyProtection="1">
      <alignment horizontal="center" vertical="top"/>
      <protection hidden="1"/>
    </xf>
    <xf numFmtId="0" fontId="13" fillId="2" borderId="0" xfId="1" applyNumberFormat="1" applyFont="1" applyFill="1" applyBorder="1" applyAlignment="1" applyProtection="1">
      <alignment vertical="center" wrapText="1"/>
      <protection hidden="1"/>
    </xf>
    <xf numFmtId="0" fontId="6" fillId="2" borderId="0" xfId="1" applyNumberFormat="1" applyFont="1" applyFill="1" applyBorder="1" applyAlignment="1" applyProtection="1">
      <alignment horizontal="left" vertical="top"/>
      <protection hidden="1"/>
    </xf>
    <xf numFmtId="0" fontId="6" fillId="2" borderId="0" xfId="1" applyNumberFormat="1" applyFont="1" applyFill="1" applyAlignment="1" applyProtection="1">
      <protection hidden="1"/>
    </xf>
    <xf numFmtId="0" fontId="6" fillId="2" borderId="0" xfId="1" applyNumberFormat="1" applyFont="1" applyFill="1" applyAlignment="1" applyProtection="1">
      <alignment horizontal="left" vertical="center"/>
      <protection hidden="1"/>
    </xf>
    <xf numFmtId="0" fontId="2" fillId="2" borderId="0" xfId="1" applyNumberFormat="1" applyFont="1" applyFill="1" applyBorder="1" applyAlignment="1" applyProtection="1">
      <alignment horizontal="centerContinuous"/>
    </xf>
    <xf numFmtId="0" fontId="4" fillId="2" borderId="0" xfId="1" applyNumberFormat="1" applyFont="1" applyFill="1" applyAlignment="1" applyProtection="1">
      <protection hidden="1"/>
    </xf>
    <xf numFmtId="0" fontId="19" fillId="2" borderId="0" xfId="1" applyNumberFormat="1" applyFont="1" applyFill="1" applyBorder="1" applyAlignment="1" applyProtection="1">
      <alignment vertical="center" wrapText="1"/>
    </xf>
    <xf numFmtId="9" fontId="6" fillId="2" borderId="0" xfId="1" applyNumberFormat="1" applyFont="1" applyFill="1" applyBorder="1" applyAlignment="1" applyProtection="1">
      <alignment horizontal="center" vertical="center"/>
    </xf>
    <xf numFmtId="0" fontId="6" fillId="2" borderId="0" xfId="1" applyNumberFormat="1" applyFont="1" applyFill="1" applyAlignment="1" applyProtection="1">
      <alignment horizontal="center"/>
    </xf>
    <xf numFmtId="0" fontId="8" fillId="2" borderId="0" xfId="1" applyNumberFormat="1" applyFont="1" applyFill="1" applyBorder="1" applyAlignment="1" applyProtection="1">
      <alignment horizontal="center" vertical="center" wrapText="1"/>
    </xf>
    <xf numFmtId="0" fontId="7" fillId="2" borderId="0" xfId="1" applyNumberFormat="1" applyFont="1" applyFill="1" applyBorder="1" applyAlignment="1" applyProtection="1">
      <alignment horizontal="center" vertical="center" wrapText="1" shrinkToFit="1"/>
    </xf>
    <xf numFmtId="0" fontId="19" fillId="2" borderId="4" xfId="1" applyNumberFormat="1" applyFont="1" applyFill="1" applyBorder="1" applyAlignment="1" applyProtection="1">
      <alignment vertical="center" wrapText="1"/>
    </xf>
    <xf numFmtId="0" fontId="7" fillId="2" borderId="0" xfId="1" applyNumberFormat="1" applyFont="1" applyFill="1" applyBorder="1" applyAlignment="1" applyProtection="1">
      <alignment vertical="center"/>
    </xf>
    <xf numFmtId="0" fontId="0" fillId="2" borderId="0" xfId="1" applyNumberFormat="1" applyFont="1" applyFill="1" applyAlignment="1" applyProtection="1">
      <alignment horizontal="center" vertical="center"/>
    </xf>
    <xf numFmtId="0" fontId="15" fillId="2" borderId="0" xfId="1" applyNumberFormat="1" applyFont="1" applyFill="1" applyBorder="1" applyAlignment="1" applyProtection="1">
      <alignment horizontal="left"/>
      <protection locked="0"/>
    </xf>
    <xf numFmtId="0" fontId="0" fillId="2" borderId="4" xfId="1" applyNumberFormat="1" applyFont="1" applyFill="1" applyBorder="1" applyAlignment="1" applyProtection="1">
      <protection hidden="1"/>
    </xf>
    <xf numFmtId="0" fontId="0" fillId="2" borderId="6" xfId="1" applyNumberFormat="1" applyFont="1" applyFill="1" applyBorder="1" applyAlignment="1" applyProtection="1">
      <alignment horizontal="center" vertical="center"/>
      <protection hidden="1"/>
    </xf>
    <xf numFmtId="167" fontId="20" fillId="2" borderId="0" xfId="1" applyNumberFormat="1" applyFont="1" applyFill="1" applyAlignment="1" applyProtection="1">
      <alignment horizontal="center"/>
      <protection hidden="1"/>
    </xf>
    <xf numFmtId="164" fontId="3" fillId="2" borderId="0" xfId="1" applyNumberFormat="1" applyFont="1" applyFill="1" applyBorder="1" applyAlignment="1" applyProtection="1">
      <alignment horizontal="center" vertical="center"/>
      <protection hidden="1"/>
    </xf>
    <xf numFmtId="164" fontId="2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1" applyNumberFormat="1" applyFont="1" applyFill="1" applyBorder="1" applyAlignment="1" applyProtection="1">
      <alignment horizontal="center" vertical="center"/>
      <protection hidden="1"/>
    </xf>
    <xf numFmtId="167" fontId="43" fillId="2" borderId="0" xfId="1" applyNumberFormat="1" applyFont="1" applyFill="1" applyAlignment="1" applyProtection="1">
      <alignment horizontal="center"/>
      <protection hidden="1"/>
    </xf>
    <xf numFmtId="0" fontId="33" fillId="2" borderId="0" xfId="1" applyNumberFormat="1" applyFont="1" applyFill="1" applyAlignment="1" applyProtection="1">
      <protection hidden="1"/>
    </xf>
    <xf numFmtId="0" fontId="21" fillId="2" borderId="0" xfId="1" applyNumberFormat="1" applyFont="1" applyFill="1" applyAlignment="1" applyProtection="1">
      <protection hidden="1"/>
    </xf>
    <xf numFmtId="0" fontId="21" fillId="2" borderId="0" xfId="1" applyNumberFormat="1" applyFont="1" applyFill="1" applyAlignment="1" applyProtection="1">
      <alignment horizontal="left" vertical="center"/>
      <protection hidden="1"/>
    </xf>
    <xf numFmtId="0" fontId="0" fillId="2" borderId="0" xfId="1" applyNumberFormat="1" applyFont="1" applyFill="1" applyBorder="1" applyAlignment="1" applyProtection="1">
      <alignment vertical="top" wrapText="1"/>
      <protection hidden="1"/>
    </xf>
    <xf numFmtId="0" fontId="25" fillId="2" borderId="0" xfId="1" applyNumberFormat="1" applyFont="1" applyFill="1" applyBorder="1" applyAlignment="1" applyProtection="1">
      <protection hidden="1"/>
    </xf>
    <xf numFmtId="0" fontId="2" fillId="2" borderId="0" xfId="1" applyNumberFormat="1" applyFont="1" applyFill="1" applyAlignment="1" applyProtection="1">
      <protection hidden="1"/>
    </xf>
    <xf numFmtId="0" fontId="7" fillId="2" borderId="0" xfId="1" applyNumberFormat="1" applyFont="1" applyFill="1" applyBorder="1" applyAlignment="1" applyProtection="1">
      <protection hidden="1"/>
    </xf>
    <xf numFmtId="0" fontId="9" fillId="2" borderId="0" xfId="1" applyNumberFormat="1" applyFont="1" applyFill="1" applyBorder="1" applyAlignment="1" applyProtection="1">
      <alignment horizontal="left"/>
      <protection hidden="1"/>
    </xf>
    <xf numFmtId="0" fontId="0" fillId="2" borderId="0" xfId="1" applyNumberFormat="1" applyFont="1" applyFill="1" applyAlignment="1" applyProtection="1">
      <alignment horizontal="center" wrapText="1"/>
      <protection hidden="1"/>
    </xf>
    <xf numFmtId="0" fontId="31" fillId="2" borderId="0" xfId="1" applyNumberFormat="1" applyFont="1" applyFill="1" applyBorder="1" applyAlignment="1" applyProtection="1">
      <alignment vertical="center"/>
      <protection hidden="1"/>
    </xf>
    <xf numFmtId="1" fontId="42" fillId="0" borderId="7" xfId="1" applyNumberFormat="1" applyFont="1" applyFill="1" applyBorder="1" applyAlignment="1" applyProtection="1">
      <alignment horizontal="center" wrapText="1"/>
      <protection locked="0"/>
    </xf>
    <xf numFmtId="168" fontId="42" fillId="0" borderId="3" xfId="1" applyNumberFormat="1" applyFont="1" applyFill="1" applyBorder="1" applyAlignment="1" applyProtection="1">
      <alignment horizontal="center"/>
      <protection locked="0"/>
    </xf>
    <xf numFmtId="0" fontId="2" fillId="0" borderId="4" xfId="1" applyNumberFormat="1" applyFont="1" applyBorder="1" applyAlignment="1" applyProtection="1">
      <alignment horizontal="center"/>
      <protection locked="0"/>
    </xf>
    <xf numFmtId="0" fontId="0" fillId="2" borderId="0" xfId="1" applyNumberFormat="1" applyFont="1" applyFill="1" applyAlignment="1" applyProtection="1">
      <alignment horizontal="justify"/>
      <protection hidden="1"/>
    </xf>
    <xf numFmtId="0" fontId="0" fillId="2" borderId="0" xfId="1" applyNumberFormat="1" applyFont="1" applyFill="1" applyAlignment="1" applyProtection="1">
      <alignment horizontal="center" vertical="top" wrapText="1"/>
      <protection hidden="1"/>
    </xf>
    <xf numFmtId="0" fontId="24" fillId="2" borderId="0" xfId="1" applyNumberFormat="1" applyFont="1" applyFill="1" applyAlignment="1" applyProtection="1">
      <alignment horizontal="center" vertical="top" wrapText="1"/>
      <protection hidden="1"/>
    </xf>
    <xf numFmtId="0" fontId="7" fillId="2" borderId="0" xfId="1" applyNumberFormat="1" applyFont="1" applyFill="1" applyBorder="1" applyAlignment="1" applyProtection="1">
      <alignment horizontal="left" vertical="center"/>
      <protection hidden="1"/>
    </xf>
    <xf numFmtId="0" fontId="6" fillId="2" borderId="0" xfId="1" applyNumberFormat="1" applyFont="1" applyFill="1" applyBorder="1" applyAlignment="1" applyProtection="1">
      <alignment horizontal="left" vertical="center" wrapText="1"/>
      <protection hidden="1"/>
    </xf>
    <xf numFmtId="0" fontId="7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0" xfId="1" applyNumberFormat="1" applyFont="1" applyFill="1" applyBorder="1" applyAlignment="1" applyProtection="1">
      <alignment vertical="center" wrapText="1"/>
      <protection hidden="1"/>
    </xf>
    <xf numFmtId="0" fontId="0" fillId="2" borderId="0" xfId="1" applyNumberFormat="1" applyFont="1" applyFill="1" applyBorder="1" applyAlignment="1" applyProtection="1">
      <alignment vertical="center" wrapText="1"/>
      <protection hidden="1"/>
    </xf>
    <xf numFmtId="0" fontId="0" fillId="2" borderId="0" xfId="1" applyNumberFormat="1" applyFont="1" applyFill="1" applyBorder="1" applyAlignment="1" applyProtection="1">
      <alignment wrapText="1"/>
      <protection hidden="1"/>
    </xf>
    <xf numFmtId="0" fontId="2" fillId="2" borderId="0" xfId="1" applyNumberFormat="1" applyFont="1" applyFill="1" applyBorder="1" applyAlignment="1" applyProtection="1">
      <alignment horizontal="centerContinuous" vertical="center"/>
      <protection hidden="1"/>
    </xf>
    <xf numFmtId="0" fontId="7" fillId="2" borderId="0" xfId="1" applyNumberFormat="1" applyFont="1" applyFill="1" applyBorder="1" applyAlignment="1" applyProtection="1">
      <alignment vertical="top"/>
      <protection hidden="1"/>
    </xf>
    <xf numFmtId="0" fontId="32" fillId="2" borderId="0" xfId="1" applyNumberFormat="1" applyFont="1" applyFill="1" applyBorder="1" applyAlignment="1" applyProtection="1">
      <alignment horizontal="left" vertical="center" wrapText="1"/>
      <protection hidden="1"/>
    </xf>
    <xf numFmtId="0" fontId="32" fillId="2" borderId="4" xfId="1" applyNumberFormat="1" applyFont="1" applyFill="1" applyBorder="1" applyAlignment="1" applyProtection="1">
      <alignment horizontal="left" vertical="center" wrapText="1"/>
      <protection hidden="1"/>
    </xf>
    <xf numFmtId="9" fontId="6" fillId="2" borderId="0" xfId="1" applyNumberFormat="1" applyFont="1" applyFill="1" applyBorder="1" applyAlignment="1" applyProtection="1">
      <alignment horizontal="center" vertical="center"/>
      <protection hidden="1"/>
    </xf>
    <xf numFmtId="0" fontId="6" fillId="2" borderId="0" xfId="1" applyNumberFormat="1" applyFont="1" applyFill="1" applyAlignment="1" applyProtection="1">
      <alignment horizontal="center"/>
      <protection hidden="1"/>
    </xf>
    <xf numFmtId="0" fontId="8" fillId="2" borderId="0" xfId="1" applyNumberFormat="1" applyFont="1" applyFill="1" applyAlignment="1" applyProtection="1">
      <alignment horizontal="center" vertical="center"/>
      <protection hidden="1"/>
    </xf>
    <xf numFmtId="0" fontId="8" fillId="2" borderId="0" xfId="1" applyNumberFormat="1" applyFont="1" applyFill="1" applyAlignment="1" applyProtection="1">
      <alignment horizontal="right" vertical="center"/>
      <protection hidden="1"/>
    </xf>
    <xf numFmtId="0" fontId="12" fillId="0" borderId="1" xfId="1" applyNumberFormat="1" applyFont="1" applyBorder="1" applyAlignment="1" applyProtection="1">
      <alignment horizontal="center" vertical="center"/>
      <protection locked="0"/>
    </xf>
    <xf numFmtId="0" fontId="9" fillId="2" borderId="7" xfId="1" applyNumberFormat="1" applyFont="1" applyFill="1" applyBorder="1" applyAlignment="1" applyProtection="1">
      <alignment horizontal="center" vertical="top" wrapText="1"/>
      <protection hidden="1"/>
    </xf>
    <xf numFmtId="0" fontId="6" fillId="2" borderId="6" xfId="1" applyNumberFormat="1" applyFont="1" applyFill="1" applyBorder="1" applyAlignment="1" applyProtection="1">
      <alignment horizontal="center" vertical="center"/>
      <protection hidden="1"/>
    </xf>
    <xf numFmtId="0" fontId="0" fillId="2" borderId="7" xfId="1" applyNumberFormat="1" applyFont="1" applyFill="1" applyBorder="1" applyAlignment="1" applyProtection="1">
      <protection hidden="1"/>
    </xf>
    <xf numFmtId="0" fontId="27" fillId="2" borderId="7" xfId="1" applyNumberFormat="1" applyFont="1" applyFill="1" applyBorder="1" applyAlignment="1" applyProtection="1">
      <alignment vertical="center" wrapText="1"/>
      <protection hidden="1"/>
    </xf>
    <xf numFmtId="0" fontId="27" fillId="2" borderId="7" xfId="1" applyNumberFormat="1" applyFont="1" applyFill="1" applyBorder="1" applyAlignment="1" applyProtection="1">
      <alignment horizontal="center" vertical="center" wrapText="1"/>
      <protection hidden="1"/>
    </xf>
    <xf numFmtId="164" fontId="2" fillId="2" borderId="7" xfId="1" applyNumberFormat="1" applyFont="1" applyFill="1" applyBorder="1" applyAlignment="1" applyProtection="1">
      <alignment horizontal="center" vertical="center" wrapText="1"/>
      <protection hidden="1"/>
    </xf>
    <xf numFmtId="0" fontId="0" fillId="2" borderId="8" xfId="1" applyNumberFormat="1" applyFont="1" applyFill="1" applyBorder="1" applyAlignment="1" applyProtection="1">
      <protection hidden="1"/>
    </xf>
    <xf numFmtId="0" fontId="0" fillId="2" borderId="6" xfId="1" applyNumberFormat="1" applyFont="1" applyFill="1" applyBorder="1" applyAlignment="1" applyProtection="1">
      <protection hidden="1"/>
    </xf>
    <xf numFmtId="0" fontId="2" fillId="2" borderId="0" xfId="1" applyNumberFormat="1" applyFont="1" applyFill="1" applyAlignment="1" applyProtection="1">
      <alignment vertical="center"/>
      <protection hidden="1"/>
    </xf>
    <xf numFmtId="0" fontId="26" fillId="2" borderId="0" xfId="1" applyNumberFormat="1" applyFont="1" applyFill="1" applyAlignment="1" applyProtection="1">
      <protection hidden="1"/>
    </xf>
    <xf numFmtId="0" fontId="47" fillId="2" borderId="0" xfId="1" applyNumberFormat="1" applyFont="1" applyFill="1" applyAlignment="1" applyProtection="1">
      <alignment vertical="center"/>
      <protection hidden="1"/>
    </xf>
    <xf numFmtId="1" fontId="2" fillId="3" borderId="4" xfId="1" applyNumberFormat="1" applyFont="1" applyFill="1" applyBorder="1" applyAlignment="1" applyProtection="1">
      <alignment horizontal="center" wrapText="1"/>
      <protection locked="0"/>
    </xf>
    <xf numFmtId="0" fontId="2" fillId="0" borderId="0" xfId="1" applyNumberFormat="1" applyFont="1" applyFill="1" applyBorder="1" applyAlignment="1" applyProtection="1">
      <alignment horizontal="center" vertical="center"/>
      <protection hidden="1"/>
    </xf>
    <xf numFmtId="0" fontId="8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5" xfId="1" applyNumberFormat="1" applyFont="1" applyFill="1" applyBorder="1" applyAlignment="1" applyProtection="1">
      <alignment horizontal="center" vertical="center"/>
      <protection hidden="1"/>
    </xf>
    <xf numFmtId="49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1" fontId="6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35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9" xfId="1" applyNumberFormat="1" applyFont="1" applyFill="1" applyBorder="1" applyAlignment="1" applyProtection="1">
      <alignment horizontal="centerContinuous" vertical="center" wrapText="1"/>
      <protection hidden="1"/>
    </xf>
    <xf numFmtId="0" fontId="12" fillId="5" borderId="7" xfId="1" applyNumberFormat="1" applyFont="1" applyFill="1" applyBorder="1" applyAlignment="1" applyProtection="1">
      <alignment horizontal="centerContinuous" vertical="center"/>
      <protection hidden="1"/>
    </xf>
    <xf numFmtId="0" fontId="12" fillId="5" borderId="3" xfId="1" applyNumberFormat="1" applyFont="1" applyFill="1" applyBorder="1" applyAlignment="1" applyProtection="1">
      <alignment horizontal="centerContinuous" vertical="center"/>
      <protection hidden="1"/>
    </xf>
    <xf numFmtId="0" fontId="17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5" borderId="5" xfId="1" applyNumberFormat="1" applyFont="1" applyFill="1" applyBorder="1" applyAlignment="1" applyProtection="1">
      <protection hidden="1"/>
    </xf>
    <xf numFmtId="0" fontId="39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3" fillId="5" borderId="0" xfId="1" applyNumberFormat="1" applyFont="1" applyFill="1" applyBorder="1" applyAlignment="1" applyProtection="1">
      <protection hidden="1"/>
    </xf>
    <xf numFmtId="0" fontId="12" fillId="5" borderId="0" xfId="1" applyNumberFormat="1" applyFont="1" applyFill="1" applyBorder="1" applyAlignment="1" applyProtection="1">
      <alignment horizontal="center" wrapText="1"/>
      <protection hidden="1"/>
    </xf>
    <xf numFmtId="0" fontId="40" fillId="5" borderId="0" xfId="1" applyNumberFormat="1" applyFont="1" applyFill="1" applyBorder="1" applyAlignment="1" applyProtection="1">
      <alignment horizontal="center" vertical="top"/>
      <protection hidden="1"/>
    </xf>
    <xf numFmtId="0" fontId="54" fillId="5" borderId="0" xfId="1" applyNumberFormat="1" applyFont="1" applyFill="1" applyAlignment="1" applyProtection="1">
      <protection hidden="1"/>
    </xf>
    <xf numFmtId="0" fontId="54" fillId="5" borderId="0" xfId="1" applyNumberFormat="1" applyFont="1" applyFill="1" applyAlignment="1" applyProtection="1"/>
    <xf numFmtId="0" fontId="12" fillId="5" borderId="2" xfId="1" applyNumberFormat="1" applyFont="1" applyFill="1" applyBorder="1" applyAlignment="1" applyProtection="1">
      <alignment horizontal="center" vertical="center"/>
      <protection hidden="1"/>
    </xf>
    <xf numFmtId="0" fontId="12" fillId="5" borderId="10" xfId="1" applyNumberFormat="1" applyFont="1" applyFill="1" applyBorder="1" applyAlignment="1" applyProtection="1">
      <alignment horizontal="center" vertical="center" wrapText="1"/>
      <protection hidden="1"/>
    </xf>
    <xf numFmtId="0" fontId="23" fillId="5" borderId="2" xfId="1" applyNumberFormat="1" applyFont="1" applyFill="1" applyBorder="1" applyAlignment="1" applyProtection="1">
      <alignment horizontal="center" vertical="center" wrapText="1"/>
      <protection hidden="1"/>
    </xf>
    <xf numFmtId="0" fontId="54" fillId="5" borderId="9" xfId="1" applyNumberFormat="1" applyFont="1" applyFill="1" applyBorder="1" applyAlignment="1" applyProtection="1">
      <protection hidden="1"/>
    </xf>
    <xf numFmtId="0" fontId="54" fillId="5" borderId="7" xfId="1" applyNumberFormat="1" applyFont="1" applyFill="1" applyBorder="1" applyAlignment="1" applyProtection="1">
      <protection hidden="1"/>
    </xf>
    <xf numFmtId="167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7" xfId="1" applyNumberFormat="1" applyFont="1" applyFill="1" applyBorder="1" applyAlignment="1" applyProtection="1">
      <alignment horizontal="centerContinuous" vertical="center"/>
      <protection hidden="1"/>
    </xf>
    <xf numFmtId="0" fontId="2" fillId="5" borderId="3" xfId="1" applyNumberFormat="1" applyFont="1" applyFill="1" applyBorder="1" applyAlignment="1" applyProtection="1">
      <alignment horizontal="centerContinuous" vertical="center"/>
      <protection hidden="1"/>
    </xf>
    <xf numFmtId="0" fontId="2" fillId="5" borderId="9" xfId="1" applyNumberFormat="1" applyFont="1" applyFill="1" applyBorder="1" applyAlignment="1" applyProtection="1">
      <alignment horizontal="centerContinuous" vertical="center" wrapText="1"/>
      <protection hidden="1"/>
    </xf>
    <xf numFmtId="0" fontId="2" fillId="5" borderId="4" xfId="1" applyNumberFormat="1" applyFont="1" applyFill="1" applyBorder="1" applyAlignment="1" applyProtection="1">
      <alignment horizontal="centerContinuous" vertical="center" wrapText="1"/>
      <protection hidden="1"/>
    </xf>
    <xf numFmtId="0" fontId="2" fillId="5" borderId="7" xfId="1" applyNumberFormat="1" applyFont="1" applyFill="1" applyBorder="1" applyAlignment="1" applyProtection="1">
      <alignment horizontal="centerContinuous" vertical="center" wrapText="1"/>
      <protection hidden="1"/>
    </xf>
    <xf numFmtId="0" fontId="2" fillId="5" borderId="11" xfId="1" applyNumberFormat="1" applyFont="1" applyFill="1" applyBorder="1" applyAlignment="1" applyProtection="1">
      <alignment horizontal="center" vertical="top" wrapText="1"/>
      <protection hidden="1"/>
    </xf>
    <xf numFmtId="0" fontId="4" fillId="5" borderId="0" xfId="1" applyNumberFormat="1" applyFont="1" applyFill="1" applyAlignment="1" applyProtection="1">
      <alignment horizontal="centerContinuous"/>
      <protection hidden="1"/>
    </xf>
    <xf numFmtId="0" fontId="4" fillId="5" borderId="0" xfId="1" applyNumberFormat="1" applyFont="1" applyFill="1" applyBorder="1" applyAlignment="1" applyProtection="1">
      <protection hidden="1"/>
    </xf>
    <xf numFmtId="0" fontId="5" fillId="5" borderId="0" xfId="1" applyNumberFormat="1" applyFont="1" applyFill="1" applyAlignment="1" applyProtection="1">
      <protection hidden="1"/>
    </xf>
    <xf numFmtId="0" fontId="1" fillId="5" borderId="0" xfId="1" applyNumberFormat="1" applyFont="1" applyFill="1" applyAlignment="1" applyProtection="1">
      <protection hidden="1"/>
    </xf>
    <xf numFmtId="0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164" fontId="54" fillId="5" borderId="1" xfId="1" applyNumberFormat="1" applyFont="1" applyFill="1" applyBorder="1" applyAlignment="1" applyProtection="1">
      <alignment horizontal="center"/>
      <protection hidden="1"/>
    </xf>
    <xf numFmtId="164" fontId="54" fillId="5" borderId="12" xfId="1" applyNumberFormat="1" applyFont="1" applyFill="1" applyBorder="1" applyAlignment="1" applyProtection="1">
      <alignment horizontal="center"/>
      <protection hidden="1"/>
    </xf>
    <xf numFmtId="164" fontId="2" fillId="5" borderId="1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Border="1" applyAlignment="1" applyProtection="1">
      <alignment horizontal="centerContinuous"/>
      <protection hidden="1"/>
    </xf>
    <xf numFmtId="0" fontId="3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Border="1" applyAlignment="1" applyProtection="1">
      <alignment vertical="center"/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2" fontId="3" fillId="0" borderId="0" xfId="1" applyNumberFormat="1" applyFont="1" applyFill="1" applyBorder="1" applyAlignment="1" applyProtection="1">
      <alignment horizontal="center"/>
      <protection hidden="1"/>
    </xf>
    <xf numFmtId="2" fontId="5" fillId="0" borderId="0" xfId="1" applyNumberFormat="1" applyFont="1" applyFill="1" applyBorder="1" applyAlignment="1" applyProtection="1">
      <alignment horizontal="center"/>
      <protection hidden="1"/>
    </xf>
    <xf numFmtId="164" fontId="5" fillId="0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alignment horizontal="center"/>
      <protection hidden="1"/>
    </xf>
    <xf numFmtId="164" fontId="2" fillId="0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5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Border="1" applyAlignment="1" applyProtection="1">
      <alignment horizontal="left"/>
      <protection hidden="1"/>
    </xf>
    <xf numFmtId="0" fontId="3" fillId="0" borderId="0" xfId="1" applyNumberFormat="1" applyFont="1" applyFill="1" applyBorder="1" applyAlignment="1" applyProtection="1">
      <alignment horizontal="right"/>
      <protection hidden="1"/>
    </xf>
    <xf numFmtId="0" fontId="3" fillId="0" borderId="0" xfId="1" applyNumberFormat="1" applyFont="1" applyFill="1" applyBorder="1" applyAlignment="1" applyProtection="1">
      <protection hidden="1"/>
    </xf>
    <xf numFmtId="164" fontId="3" fillId="0" borderId="0" xfId="1" applyNumberFormat="1" applyFont="1" applyFill="1" applyBorder="1" applyAlignment="1" applyProtection="1">
      <alignment horizontal="center"/>
      <protection hidden="1"/>
    </xf>
    <xf numFmtId="0" fontId="4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3" applyNumberFormat="1" applyFont="1" applyFill="1" applyBorder="1" applyAlignment="1" applyProtection="1">
      <alignment horizontal="center"/>
      <protection hidden="1"/>
    </xf>
    <xf numFmtId="0" fontId="6" fillId="0" borderId="0" xfId="1" applyNumberFormat="1" applyFont="1" applyFill="1" applyBorder="1" applyAlignment="1" applyProtection="1">
      <alignment horizontal="left" vertical="center"/>
      <protection hidden="1"/>
    </xf>
    <xf numFmtId="165" fontId="3" fillId="0" borderId="0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Border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Border="1" applyAlignment="1" applyProtection="1">
      <protection hidden="1"/>
    </xf>
    <xf numFmtId="165" fontId="3" fillId="0" borderId="0" xfId="1" applyNumberFormat="1" applyFont="1" applyFill="1" applyBorder="1" applyAlignment="1" applyProtection="1">
      <alignment horizontal="center"/>
      <protection hidden="1"/>
    </xf>
    <xf numFmtId="0" fontId="6" fillId="0" borderId="0" xfId="1" applyNumberFormat="1" applyFont="1" applyFill="1" applyBorder="1" applyAlignment="1" applyProtection="1">
      <alignment horizontal="left"/>
      <protection hidden="1"/>
    </xf>
    <xf numFmtId="0" fontId="5" fillId="0" borderId="0" xfId="1" applyNumberFormat="1" applyFont="1" applyFill="1" applyBorder="1" applyAlignment="1" applyProtection="1">
      <alignment vertical="center"/>
      <protection hidden="1"/>
    </xf>
    <xf numFmtId="164" fontId="14" fillId="0" borderId="0" xfId="1" applyNumberFormat="1" applyFont="1" applyFill="1" applyBorder="1" applyAlignment="1" applyProtection="1">
      <alignment horizontal="center" vertical="center"/>
      <protection hidden="1"/>
    </xf>
    <xf numFmtId="0" fontId="14" fillId="0" borderId="0" xfId="1" applyNumberFormat="1" applyFont="1" applyFill="1" applyBorder="1" applyAlignment="1" applyProtection="1">
      <protection hidden="1"/>
    </xf>
    <xf numFmtId="0" fontId="14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Border="1" applyAlignment="1" applyProtection="1">
      <alignment horizontal="left"/>
      <protection hidden="1"/>
    </xf>
    <xf numFmtId="165" fontId="5" fillId="0" borderId="0" xfId="1" applyNumberFormat="1" applyFont="1" applyFill="1" applyBorder="1" applyAlignment="1" applyProtection="1">
      <alignment horizontal="center"/>
      <protection hidden="1"/>
    </xf>
    <xf numFmtId="0" fontId="15" fillId="0" borderId="0" xfId="1" applyNumberFormat="1" applyFont="1" applyFill="1" applyBorder="1" applyAlignment="1" applyProtection="1">
      <protection hidden="1"/>
    </xf>
    <xf numFmtId="164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1" applyNumberFormat="1" applyFont="1" applyFill="1" applyBorder="1" applyAlignment="1" applyProtection="1">
      <alignment horizontal="center" vertical="center"/>
      <protection hidden="1"/>
    </xf>
    <xf numFmtId="0" fontId="15" fillId="0" borderId="0" xfId="1" applyNumberFormat="1" applyFont="1" applyFill="1" applyBorder="1" applyAlignment="1" applyProtection="1">
      <alignment horizontal="left"/>
      <protection hidden="1"/>
    </xf>
    <xf numFmtId="164" fontId="18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1" applyNumberFormat="1" applyFont="1" applyFill="1" applyBorder="1" applyAlignment="1" applyProtection="1">
      <alignment horizontal="center"/>
      <protection hidden="1"/>
    </xf>
    <xf numFmtId="2" fontId="5" fillId="0" borderId="0" xfId="1" applyNumberFormat="1" applyFont="1" applyFill="1" applyBorder="1" applyAlignment="1" applyProtection="1">
      <alignment horizontal="left" vertical="center" wrapText="1"/>
      <protection hidden="1"/>
    </xf>
    <xf numFmtId="164" fontId="18" fillId="0" borderId="0" xfId="1" applyNumberFormat="1" applyFont="1" applyFill="1" applyBorder="1" applyAlignment="1" applyProtection="1">
      <alignment horizontal="left"/>
      <protection hidden="1"/>
    </xf>
    <xf numFmtId="0" fontId="5" fillId="0" borderId="0" xfId="1" applyNumberFormat="1" applyFont="1" applyFill="1" applyBorder="1" applyAlignment="1" applyProtection="1">
      <alignment horizontal="centerContinuous" vertical="center" wrapText="1"/>
      <protection hidden="1"/>
    </xf>
    <xf numFmtId="0" fontId="49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0" fillId="0" borderId="0" xfId="1" applyNumberFormat="1" applyFont="1" applyFill="1" applyBorder="1" applyAlignment="1" applyProtection="1">
      <protection hidden="1"/>
    </xf>
    <xf numFmtId="2" fontId="2" fillId="0" borderId="0" xfId="1" applyNumberFormat="1" applyFont="1" applyFill="1" applyBorder="1" applyAlignment="1" applyProtection="1">
      <alignment horizontal="center"/>
      <protection hidden="1"/>
    </xf>
    <xf numFmtId="0" fontId="50" fillId="0" borderId="0" xfId="1" applyNumberFormat="1" applyFont="1" applyFill="1" applyBorder="1" applyAlignment="1" applyProtection="1">
      <alignment horizontal="center"/>
      <protection hidden="1"/>
    </xf>
    <xf numFmtId="1" fontId="2" fillId="0" borderId="0" xfId="1" applyNumberFormat="1" applyFont="1" applyFill="1" applyBorder="1" applyAlignment="1" applyProtection="1">
      <alignment horizontal="center"/>
      <protection hidden="1"/>
    </xf>
    <xf numFmtId="0" fontId="50" fillId="0" borderId="0" xfId="1" applyNumberFormat="1" applyFont="1" applyFill="1" applyBorder="1" applyAlignment="1" applyProtection="1">
      <alignment horizontal="left"/>
      <protection hidden="1"/>
    </xf>
    <xf numFmtId="0" fontId="50" fillId="0" borderId="0" xfId="1" applyNumberFormat="1" applyFont="1" applyFill="1" applyBorder="1" applyAlignment="1" applyProtection="1">
      <alignment horizontal="center" vertical="center"/>
      <protection hidden="1"/>
    </xf>
    <xf numFmtId="0" fontId="11" fillId="0" borderId="0" xfId="1" applyNumberFormat="1" applyFont="1" applyFill="1" applyBorder="1" applyAlignment="1" applyProtection="1">
      <alignment horizontal="center"/>
      <protection hidden="1"/>
    </xf>
    <xf numFmtId="0" fontId="30" fillId="0" borderId="0" xfId="1" applyNumberFormat="1" applyFont="1" applyFill="1" applyBorder="1" applyAlignment="1" applyProtection="1">
      <alignment horizontal="center" vertical="center"/>
      <protection hidden="1"/>
    </xf>
    <xf numFmtId="0" fontId="7" fillId="0" borderId="0" xfId="1" applyNumberFormat="1" applyFont="1" applyFill="1" applyBorder="1" applyAlignment="1" applyProtection="1">
      <alignment horizontal="center" vertical="center"/>
      <protection hidden="1"/>
    </xf>
    <xf numFmtId="0" fontId="14" fillId="0" borderId="0" xfId="1" applyNumberFormat="1" applyFont="1" applyFill="1" applyBorder="1" applyAlignment="1" applyProtection="1">
      <alignment horizontal="left"/>
      <protection hidden="1"/>
    </xf>
    <xf numFmtId="0" fontId="11" fillId="0" borderId="0" xfId="1" applyNumberFormat="1" applyFont="1" applyFill="1" applyBorder="1" applyAlignment="1" applyProtection="1">
      <protection hidden="1"/>
    </xf>
    <xf numFmtId="0" fontId="5" fillId="0" borderId="0" xfId="1" applyNumberFormat="1" applyFont="1" applyFill="1" applyBorder="1" applyAlignment="1" applyProtection="1">
      <alignment horizontal="left"/>
      <protection hidden="1"/>
    </xf>
    <xf numFmtId="0" fontId="51" fillId="0" borderId="0" xfId="1" applyNumberFormat="1" applyFont="1" applyFill="1" applyBorder="1" applyAlignment="1" applyProtection="1">
      <protection hidden="1"/>
    </xf>
    <xf numFmtId="0" fontId="52" fillId="0" borderId="0" xfId="1" applyNumberFormat="1" applyFont="1" applyFill="1" applyBorder="1" applyAlignment="1" applyProtection="1">
      <alignment horizontal="center"/>
      <protection hidden="1"/>
    </xf>
    <xf numFmtId="0" fontId="52" fillId="0" borderId="0" xfId="1" applyNumberFormat="1" applyFont="1" applyFill="1" applyBorder="1" applyAlignment="1" applyProtection="1">
      <protection hidden="1"/>
    </xf>
    <xf numFmtId="0" fontId="38" fillId="0" borderId="0" xfId="1" applyNumberFormat="1" applyFont="1" applyFill="1" applyBorder="1" applyAlignment="1" applyProtection="1">
      <alignment horizontal="center"/>
      <protection hidden="1"/>
    </xf>
    <xf numFmtId="0" fontId="38" fillId="0" borderId="0" xfId="1" applyNumberFormat="1" applyFont="1" applyFill="1" applyBorder="1" applyAlignment="1" applyProtection="1">
      <protection hidden="1"/>
    </xf>
    <xf numFmtId="0" fontId="6" fillId="0" borderId="0" xfId="1" applyNumberFormat="1" applyFont="1" applyFill="1" applyBorder="1" applyAlignment="1" applyProtection="1">
      <alignment horizontal="center" vertical="center"/>
      <protection hidden="1"/>
    </xf>
    <xf numFmtId="0" fontId="38" fillId="0" borderId="0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NumberFormat="1" applyFont="1" applyFill="1" applyBorder="1" applyAlignment="1" applyProtection="1">
      <alignment horizontal="left" vertical="center" wrapText="1"/>
      <protection hidden="1"/>
    </xf>
    <xf numFmtId="0" fontId="2" fillId="0" borderId="0" xfId="1" applyNumberFormat="1" applyFont="1" applyFill="1" applyBorder="1" applyAlignment="1" applyProtection="1">
      <alignment horizontal="left" wrapText="1"/>
      <protection hidden="1"/>
    </xf>
    <xf numFmtId="2" fontId="5" fillId="0" borderId="6" xfId="1" applyNumberFormat="1" applyFont="1" applyFill="1" applyBorder="1" applyAlignment="1" applyProtection="1">
      <alignment horizontal="center"/>
      <protection hidden="1"/>
    </xf>
    <xf numFmtId="2" fontId="3" fillId="0" borderId="6" xfId="1" applyNumberFormat="1" applyFont="1" applyFill="1" applyBorder="1" applyAlignment="1" applyProtection="1">
      <alignment horizontal="center"/>
      <protection hidden="1"/>
    </xf>
    <xf numFmtId="0" fontId="3" fillId="0" borderId="6" xfId="1" applyNumberFormat="1" applyFont="1" applyFill="1" applyBorder="1" applyAlignment="1" applyProtection="1">
      <alignment horizontal="center"/>
      <protection hidden="1"/>
    </xf>
    <xf numFmtId="0" fontId="5" fillId="0" borderId="6" xfId="1" applyNumberFormat="1" applyFont="1" applyFill="1" applyBorder="1" applyAlignment="1" applyProtection="1">
      <alignment horizontal="center"/>
      <protection hidden="1"/>
    </xf>
    <xf numFmtId="0" fontId="8" fillId="5" borderId="7" xfId="1" applyNumberFormat="1" applyFont="1" applyFill="1" applyBorder="1" applyAlignment="1" applyProtection="1">
      <alignment horizontal="centerContinuous" vertical="center" wrapText="1"/>
      <protection hidden="1"/>
    </xf>
    <xf numFmtId="0" fontId="9" fillId="5" borderId="0" xfId="1" applyNumberFormat="1" applyFont="1" applyFill="1" applyBorder="1" applyAlignment="1" applyProtection="1">
      <alignment horizontal="left"/>
      <protection hidden="1"/>
    </xf>
    <xf numFmtId="0" fontId="9" fillId="5" borderId="0" xfId="1" applyNumberFormat="1" applyFont="1" applyFill="1" applyBorder="1" applyAlignment="1" applyProtection="1">
      <protection hidden="1"/>
    </xf>
    <xf numFmtId="0" fontId="8" fillId="5" borderId="0" xfId="1" applyNumberFormat="1" applyFont="1" applyFill="1" applyBorder="1" applyAlignment="1" applyProtection="1">
      <alignment horizontal="centerContinuous" vertical="center"/>
      <protection hidden="1"/>
    </xf>
    <xf numFmtId="0" fontId="7" fillId="5" borderId="0" xfId="1" applyNumberFormat="1" applyFont="1" applyFill="1" applyBorder="1" applyAlignment="1" applyProtection="1">
      <alignment horizontal="center"/>
      <protection hidden="1"/>
    </xf>
    <xf numFmtId="0" fontId="7" fillId="5" borderId="0" xfId="1" applyNumberFormat="1" applyFont="1" applyFill="1" applyBorder="1" applyAlignment="1" applyProtection="1">
      <alignment horizontal="right"/>
      <protection hidden="1"/>
    </xf>
    <xf numFmtId="0" fontId="8" fillId="5" borderId="0" xfId="1" applyNumberFormat="1" applyFont="1" applyFill="1" applyBorder="1" applyAlignment="1" applyProtection="1">
      <alignment horizontal="centerContinuous"/>
      <protection hidden="1"/>
    </xf>
    <xf numFmtId="0" fontId="7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14" fillId="5" borderId="0" xfId="1" applyNumberFormat="1" applyFont="1" applyFill="1" applyAlignment="1" applyProtection="1">
      <protection hidden="1"/>
    </xf>
    <xf numFmtId="0" fontId="2" fillId="5" borderId="1" xfId="1" applyNumberFormat="1" applyFont="1" applyFill="1" applyBorder="1" applyAlignment="1" applyProtection="1">
      <alignment horizontal="right" vertical="center" wrapText="1" indent="2"/>
      <protection hidden="1"/>
    </xf>
    <xf numFmtId="0" fontId="4" fillId="5" borderId="0" xfId="1" applyNumberFormat="1" applyFont="1" applyFill="1" applyAlignment="1" applyProtection="1">
      <alignment horizontal="centerContinuous"/>
    </xf>
    <xf numFmtId="0" fontId="1" fillId="5" borderId="0" xfId="1" applyNumberFormat="1" applyFont="1" applyFill="1" applyAlignment="1" applyProtection="1"/>
    <xf numFmtId="0" fontId="2" fillId="5" borderId="14" xfId="1" applyNumberFormat="1" applyFont="1" applyFill="1" applyBorder="1" applyAlignment="1" applyProtection="1">
      <alignment horizontal="center" vertical="center"/>
      <protection hidden="1"/>
    </xf>
    <xf numFmtId="9" fontId="2" fillId="5" borderId="7" xfId="1" applyNumberFormat="1" applyFont="1" applyFill="1" applyBorder="1" applyAlignment="1" applyProtection="1">
      <alignment horizontal="right" vertical="center"/>
      <protection hidden="1"/>
    </xf>
    <xf numFmtId="0" fontId="2" fillId="5" borderId="1" xfId="1" applyNumberFormat="1" applyFont="1" applyFill="1" applyBorder="1" applyAlignment="1" applyProtection="1">
      <alignment horizontal="center" vertical="center" wrapText="1"/>
    </xf>
    <xf numFmtId="0" fontId="2" fillId="5" borderId="13" xfId="1" applyNumberFormat="1" applyFont="1" applyFill="1" applyBorder="1" applyAlignment="1" applyProtection="1">
      <alignment horizontal="center" vertical="center" wrapText="1"/>
    </xf>
    <xf numFmtId="0" fontId="8" fillId="5" borderId="0" xfId="1" applyNumberFormat="1" applyFont="1" applyFill="1" applyAlignment="1" applyProtection="1">
      <alignment horizontal="centerContinuous"/>
      <protection hidden="1"/>
    </xf>
    <xf numFmtId="0" fontId="54" fillId="5" borderId="0" xfId="1" applyNumberFormat="1" applyFont="1" applyFill="1" applyBorder="1" applyAlignment="1" applyProtection="1">
      <protection hidden="1"/>
    </xf>
    <xf numFmtId="0" fontId="54" fillId="5" borderId="4" xfId="1" applyNumberFormat="1" applyFont="1" applyFill="1" applyBorder="1" applyAlignment="1" applyProtection="1">
      <protection hidden="1"/>
    </xf>
    <xf numFmtId="0" fontId="12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7" xfId="1" applyNumberFormat="1" applyFont="1" applyFill="1" applyBorder="1" applyAlignment="1" applyProtection="1">
      <alignment horizontal="centerContinuous"/>
      <protection hidden="1"/>
    </xf>
    <xf numFmtId="0" fontId="12" fillId="5" borderId="3" xfId="1" applyNumberFormat="1" applyFont="1" applyFill="1" applyBorder="1" applyAlignment="1" applyProtection="1">
      <alignment horizontal="centerContinuous"/>
      <protection hidden="1"/>
    </xf>
    <xf numFmtId="0" fontId="4" fillId="5" borderId="5" xfId="1" applyNumberFormat="1" applyFont="1" applyFill="1" applyBorder="1" applyAlignment="1" applyProtection="1">
      <alignment horizontal="centerContinuous"/>
      <protection hidden="1"/>
    </xf>
    <xf numFmtId="0" fontId="4" fillId="5" borderId="0" xfId="1" applyNumberFormat="1" applyFont="1" applyFill="1" applyBorder="1" applyAlignment="1" applyProtection="1">
      <alignment horizontal="centerContinuous"/>
      <protection hidden="1"/>
    </xf>
    <xf numFmtId="0" fontId="12" fillId="5" borderId="7" xfId="1" applyNumberFormat="1" applyFont="1" applyFill="1" applyBorder="1" applyAlignment="1" applyProtection="1">
      <alignment horizontal="center" vertical="center" wrapText="1"/>
      <protection hidden="1"/>
    </xf>
    <xf numFmtId="164" fontId="3" fillId="5" borderId="1" xfId="1" applyNumberFormat="1" applyFont="1" applyFill="1" applyBorder="1" applyAlignment="1" applyProtection="1">
      <alignment horizontal="center"/>
      <protection hidden="1"/>
    </xf>
    <xf numFmtId="164" fontId="3" fillId="5" borderId="12" xfId="1" applyNumberFormat="1" applyFont="1" applyFill="1" applyBorder="1" applyAlignment="1" applyProtection="1">
      <alignment horizontal="center"/>
      <protection hidden="1"/>
    </xf>
    <xf numFmtId="164" fontId="2" fillId="5" borderId="15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5" xfId="1" applyNumberFormat="1" applyFont="1" applyFill="1" applyBorder="1" applyAlignment="1" applyProtection="1">
      <alignment horizontal="center" wrapText="1"/>
      <protection hidden="1"/>
    </xf>
    <xf numFmtId="0" fontId="40" fillId="5" borderId="5" xfId="1" applyNumberFormat="1" applyFont="1" applyFill="1" applyBorder="1" applyAlignment="1" applyProtection="1">
      <alignment horizontal="center" vertical="top" wrapText="1"/>
      <protection hidden="1"/>
    </xf>
    <xf numFmtId="0" fontId="8" fillId="5" borderId="5" xfId="1" applyNumberFormat="1" applyFont="1" applyFill="1" applyBorder="1" applyAlignment="1" applyProtection="1">
      <alignment horizontal="centerContinuous"/>
      <protection hidden="1"/>
    </xf>
    <xf numFmtId="0" fontId="3" fillId="5" borderId="5" xfId="1" applyNumberFormat="1" applyFont="1" applyFill="1" applyBorder="1" applyAlignment="1" applyProtection="1">
      <alignment wrapText="1"/>
      <protection hidden="1"/>
    </xf>
    <xf numFmtId="0" fontId="3" fillId="5" borderId="0" xfId="1" applyNumberFormat="1" applyFont="1" applyFill="1" applyBorder="1" applyAlignment="1" applyProtection="1">
      <alignment wrapText="1"/>
      <protection hidden="1"/>
    </xf>
    <xf numFmtId="0" fontId="40" fillId="5" borderId="0" xfId="1" applyNumberFormat="1" applyFont="1" applyFill="1" applyBorder="1" applyAlignment="1" applyProtection="1">
      <alignment horizontal="center" vertical="top" wrapText="1"/>
      <protection hidden="1"/>
    </xf>
    <xf numFmtId="0" fontId="4" fillId="5" borderId="7" xfId="1" applyNumberFormat="1" applyFont="1" applyFill="1" applyBorder="1" applyAlignment="1" applyProtection="1">
      <alignment horizontal="centerContinuous" vertical="center" wrapText="1"/>
      <protection hidden="1"/>
    </xf>
    <xf numFmtId="0" fontId="4" fillId="5" borderId="3" xfId="1" applyNumberFormat="1" applyFont="1" applyFill="1" applyBorder="1" applyAlignment="1" applyProtection="1">
      <alignment horizontal="centerContinuous" vertical="center" wrapText="1"/>
      <protection hidden="1"/>
    </xf>
    <xf numFmtId="0" fontId="2" fillId="5" borderId="3" xfId="1" applyNumberFormat="1" applyFont="1" applyFill="1" applyBorder="1" applyAlignment="1" applyProtection="1">
      <alignment horizontal="centerContinuous" vertical="center" wrapText="1"/>
      <protection hidden="1"/>
    </xf>
    <xf numFmtId="0" fontId="8" fillId="5" borderId="1" xfId="1" applyNumberFormat="1" applyFont="1" applyFill="1" applyBorder="1" applyAlignment="1" applyProtection="1">
      <alignment horizontal="centerContinuous" vertical="center" wrapText="1"/>
      <protection hidden="1"/>
    </xf>
    <xf numFmtId="0" fontId="4" fillId="5" borderId="1" xfId="1" applyNumberFormat="1" applyFont="1" applyFill="1" applyBorder="1" applyAlignment="1" applyProtection="1">
      <alignment horizontal="centerContinuous" vertical="center" wrapText="1"/>
      <protection hidden="1"/>
    </xf>
    <xf numFmtId="0" fontId="54" fillId="5" borderId="16" xfId="1" applyNumberFormat="1" applyFont="1" applyFill="1" applyBorder="1" applyAlignment="1" applyProtection="1">
      <protection hidden="1"/>
    </xf>
    <xf numFmtId="0" fontId="54" fillId="5" borderId="5" xfId="1" applyNumberFormat="1" applyFont="1" applyFill="1" applyBorder="1" applyAlignment="1" applyProtection="1">
      <protection hidden="1"/>
    </xf>
    <xf numFmtId="0" fontId="27" fillId="5" borderId="5" xfId="1" applyNumberFormat="1" applyFont="1" applyFill="1" applyBorder="1" applyAlignment="1" applyProtection="1">
      <alignment vertical="center" wrapText="1"/>
      <protection hidden="1"/>
    </xf>
    <xf numFmtId="164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4" xfId="1" applyNumberFormat="1" applyFont="1" applyFill="1" applyBorder="1" applyAlignment="1" applyProtection="1">
      <alignment horizontal="centerContinuous" vertical="center"/>
      <protection hidden="1"/>
    </xf>
    <xf numFmtId="0" fontId="8" fillId="5" borderId="17" xfId="1" applyNumberFormat="1" applyFont="1" applyFill="1" applyBorder="1" applyAlignment="1" applyProtection="1">
      <alignment horizontal="centerContinuous" vertical="center"/>
      <protection hidden="1"/>
    </xf>
    <xf numFmtId="0" fontId="2" fillId="5" borderId="11" xfId="1" applyNumberFormat="1" applyFont="1" applyFill="1" applyBorder="1" applyAlignment="1" applyProtection="1">
      <alignment horizontal="centerContinuous" vertical="center"/>
      <protection hidden="1"/>
    </xf>
    <xf numFmtId="0" fontId="8" fillId="5" borderId="4" xfId="1" applyNumberFormat="1" applyFont="1" applyFill="1" applyBorder="1" applyAlignment="1" applyProtection="1">
      <alignment horizontal="centerContinuous" vertical="center" wrapText="1"/>
      <protection hidden="1"/>
    </xf>
    <xf numFmtId="0" fontId="9" fillId="5" borderId="7" xfId="1" applyNumberFormat="1" applyFont="1" applyFill="1" applyBorder="1" applyAlignment="1" applyProtection="1">
      <alignment horizontal="center" wrapText="1"/>
      <protection hidden="1"/>
    </xf>
    <xf numFmtId="0" fontId="9" fillId="5" borderId="7" xfId="1" applyNumberFormat="1" applyFont="1" applyFill="1" applyBorder="1" applyAlignment="1" applyProtection="1">
      <alignment horizontal="center" vertical="center" wrapText="1"/>
      <protection hidden="1"/>
    </xf>
    <xf numFmtId="165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17" xfId="1" applyNumberFormat="1" applyFont="1" applyFill="1" applyBorder="1" applyAlignment="1" applyProtection="1">
      <alignment horizontal="center"/>
      <protection hidden="1"/>
    </xf>
    <xf numFmtId="0" fontId="6" fillId="5" borderId="0" xfId="1" applyNumberFormat="1" applyFont="1" applyFill="1" applyBorder="1" applyAlignment="1" applyProtection="1">
      <alignment horizontal="left"/>
      <protection hidden="1"/>
    </xf>
    <xf numFmtId="0" fontId="6" fillId="5" borderId="0" xfId="1" applyNumberFormat="1" applyFont="1" applyFill="1" applyBorder="1" applyAlignment="1" applyProtection="1">
      <protection hidden="1"/>
    </xf>
    <xf numFmtId="0" fontId="3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0" xfId="1" applyNumberFormat="1" applyFont="1" applyFill="1" applyBorder="1" applyAlignment="1" applyProtection="1">
      <alignment horizontal="centerContinuous"/>
      <protection hidden="1"/>
    </xf>
    <xf numFmtId="164" fontId="2" fillId="5" borderId="0" xfId="1" applyNumberFormat="1" applyFont="1" applyFill="1" applyBorder="1" applyAlignment="1" applyProtection="1">
      <alignment horizontal="center"/>
      <protection hidden="1"/>
    </xf>
    <xf numFmtId="0" fontId="54" fillId="5" borderId="6" xfId="1" applyNumberFormat="1" applyFont="1" applyFill="1" applyBorder="1" applyAlignment="1" applyProtection="1">
      <protection hidden="1"/>
    </xf>
    <xf numFmtId="0" fontId="54" fillId="5" borderId="8" xfId="1" applyNumberFormat="1" applyFont="1" applyFill="1" applyBorder="1" applyAlignment="1" applyProtection="1">
      <alignment horizontal="center"/>
      <protection hidden="1"/>
    </xf>
    <xf numFmtId="0" fontId="7" fillId="5" borderId="0" xfId="1" applyNumberFormat="1" applyFont="1" applyFill="1" applyBorder="1" applyAlignment="1" applyProtection="1">
      <protection hidden="1"/>
    </xf>
    <xf numFmtId="0" fontId="12" fillId="5" borderId="0" xfId="1" applyNumberFormat="1" applyFont="1" applyFill="1" applyBorder="1" applyAlignment="1" applyProtection="1">
      <alignment horizontal="center" vertical="center"/>
      <protection hidden="1"/>
    </xf>
    <xf numFmtId="164" fontId="2" fillId="5" borderId="0" xfId="1" applyNumberFormat="1" applyFont="1" applyFill="1" applyBorder="1" applyAlignment="1" applyProtection="1">
      <alignment horizontal="center" vertical="center"/>
      <protection hidden="1"/>
    </xf>
    <xf numFmtId="0" fontId="7" fillId="5" borderId="0" xfId="1" applyNumberFormat="1" applyFont="1" applyFill="1" applyBorder="1" applyAlignment="1" applyProtection="1">
      <alignment vertical="center"/>
      <protection hidden="1"/>
    </xf>
    <xf numFmtId="0" fontId="54" fillId="5" borderId="8" xfId="1" applyNumberFormat="1" applyFont="1" applyFill="1" applyBorder="1" applyAlignment="1" applyProtection="1">
      <protection hidden="1"/>
    </xf>
    <xf numFmtId="0" fontId="44" fillId="5" borderId="6" xfId="1" applyNumberFormat="1" applyFont="1" applyFill="1" applyBorder="1" applyAlignment="1" applyProtection="1">
      <protection hidden="1"/>
    </xf>
    <xf numFmtId="0" fontId="8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45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7" fillId="5" borderId="0" xfId="1" applyNumberFormat="1" applyFont="1" applyFill="1" applyBorder="1" applyAlignment="1" applyProtection="1">
      <alignment horizontal="right" vertical="center" wrapText="1"/>
      <protection hidden="1"/>
    </xf>
    <xf numFmtId="0" fontId="45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8" xfId="1" applyNumberFormat="1" applyFont="1" applyFill="1" applyBorder="1" applyAlignment="1" applyProtection="1">
      <alignment horizontal="center" vertical="center" wrapText="1"/>
      <protection hidden="1"/>
    </xf>
    <xf numFmtId="164" fontId="2" fillId="5" borderId="0" xfId="1" applyNumberFormat="1" applyFont="1" applyFill="1" applyBorder="1" applyAlignment="1" applyProtection="1">
      <alignment horizontal="left"/>
      <protection hidden="1"/>
    </xf>
    <xf numFmtId="0" fontId="12" fillId="5" borderId="8" xfId="1" applyNumberFormat="1" applyFont="1" applyFill="1" applyBorder="1" applyAlignment="1" applyProtection="1">
      <alignment horizontal="right" vertical="center" wrapText="1"/>
      <protection hidden="1"/>
    </xf>
    <xf numFmtId="0" fontId="54" fillId="5" borderId="0" xfId="1" applyNumberFormat="1" applyFont="1" applyFill="1" applyBorder="1" applyAlignment="1" applyProtection="1">
      <alignment horizontal="right" vertical="center" wrapText="1"/>
      <protection hidden="1"/>
    </xf>
    <xf numFmtId="164" fontId="11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54" fillId="5" borderId="11" xfId="1" applyNumberFormat="1" applyFont="1" applyFill="1" applyBorder="1" applyAlignment="1" applyProtection="1">
      <protection hidden="1"/>
    </xf>
    <xf numFmtId="0" fontId="16" fillId="5" borderId="17" xfId="1" applyNumberFormat="1" applyFont="1" applyFill="1" applyBorder="1" applyAlignment="1" applyProtection="1">
      <alignment horizontal="center" vertical="center"/>
      <protection hidden="1"/>
    </xf>
    <xf numFmtId="0" fontId="16" fillId="5" borderId="4" xfId="1" applyNumberFormat="1" applyFont="1" applyFill="1" applyBorder="1" applyAlignment="1" applyProtection="1">
      <alignment horizontal="center" vertical="center"/>
      <protection hidden="1"/>
    </xf>
    <xf numFmtId="0" fontId="2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8" fillId="5" borderId="7" xfId="1" applyNumberFormat="1" applyFont="1" applyFill="1" applyBorder="1" applyAlignment="1" applyProtection="1">
      <alignment horizontal="centerContinuous" vertical="center"/>
      <protection hidden="1"/>
    </xf>
    <xf numFmtId="0" fontId="8" fillId="5" borderId="3" xfId="1" applyNumberFormat="1" applyFont="1" applyFill="1" applyBorder="1" applyAlignment="1" applyProtection="1">
      <alignment horizontal="centerContinuous" vertical="center"/>
      <protection hidden="1"/>
    </xf>
    <xf numFmtId="0" fontId="2" fillId="0" borderId="0" xfId="1" applyNumberFormat="1" applyFont="1" applyFill="1" applyBorder="1" applyAlignment="1" applyProtection="1">
      <alignment vertical="center"/>
      <protection hidden="1"/>
    </xf>
    <xf numFmtId="0" fontId="18" fillId="0" borderId="0" xfId="1" applyNumberFormat="1" applyFont="1" applyFill="1" applyBorder="1" applyAlignment="1" applyProtection="1">
      <alignment horizontal="center" vertical="center"/>
      <protection hidden="1"/>
    </xf>
    <xf numFmtId="164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0" xfId="1" applyNumberFormat="1" applyFont="1" applyFill="1" applyBorder="1" applyAlignment="1" applyProtection="1">
      <alignment horizont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 wrapText="1"/>
      <protection hidden="1"/>
    </xf>
    <xf numFmtId="164" fontId="5" fillId="0" borderId="6" xfId="1" applyNumberFormat="1" applyFont="1" applyFill="1" applyBorder="1" applyAlignment="1" applyProtection="1">
      <alignment horizontal="center"/>
      <protection hidden="1"/>
    </xf>
    <xf numFmtId="164" fontId="3" fillId="0" borderId="6" xfId="1" applyNumberFormat="1" applyFont="1" applyFill="1" applyBorder="1" applyAlignment="1" applyProtection="1">
      <alignment horizontal="center"/>
      <protection hidden="1"/>
    </xf>
    <xf numFmtId="0" fontId="5" fillId="0" borderId="6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6" xfId="1" applyNumberFormat="1" applyFont="1" applyFill="1" applyBorder="1" applyAlignment="1" applyProtection="1">
      <alignment horizontal="center"/>
      <protection hidden="1"/>
    </xf>
    <xf numFmtId="0" fontId="5" fillId="0" borderId="6" xfId="1" applyNumberFormat="1" applyFont="1" applyFill="1" applyBorder="1" applyAlignment="1" applyProtection="1">
      <alignment vertical="center" wrapText="1"/>
      <protection hidden="1"/>
    </xf>
    <xf numFmtId="164" fontId="12" fillId="5" borderId="0" xfId="1" applyNumberFormat="1" applyFont="1" applyFill="1" applyBorder="1" applyAlignment="1" applyProtection="1">
      <alignment horizontal="center" vertical="center"/>
      <protection hidden="1"/>
    </xf>
    <xf numFmtId="164" fontId="12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8" xfId="1" applyNumberFormat="1" applyFont="1" applyFill="1" applyBorder="1" applyAlignment="1" applyProtection="1">
      <alignment vertical="center"/>
      <protection hidden="1"/>
    </xf>
    <xf numFmtId="164" fontId="12" fillId="5" borderId="0" xfId="1" applyNumberFormat="1" applyFont="1" applyFill="1" applyBorder="1" applyAlignment="1" applyProtection="1">
      <alignment vertical="center" wrapText="1"/>
      <protection hidden="1"/>
    </xf>
    <xf numFmtId="0" fontId="12" fillId="5" borderId="0" xfId="1" applyNumberFormat="1" applyFont="1" applyFill="1" applyBorder="1" applyAlignment="1" applyProtection="1">
      <alignment vertical="center" wrapText="1"/>
      <protection hidden="1"/>
    </xf>
    <xf numFmtId="0" fontId="23" fillId="5" borderId="8" xfId="1" applyNumberFormat="1" applyFont="1" applyFill="1" applyBorder="1" applyAlignment="1" applyProtection="1">
      <alignment horizontal="center" vertical="center"/>
      <protection hidden="1"/>
    </xf>
    <xf numFmtId="0" fontId="28" fillId="5" borderId="0" xfId="1" applyNumberFormat="1" applyFont="1" applyFill="1" applyBorder="1" applyAlignment="1" applyProtection="1">
      <protection hidden="1"/>
    </xf>
    <xf numFmtId="2" fontId="1" fillId="5" borderId="0" xfId="1" applyNumberFormat="1" applyFont="1" applyFill="1" applyBorder="1" applyAlignment="1" applyProtection="1">
      <alignment horizontal="center" vertical="center"/>
      <protection hidden="1"/>
    </xf>
    <xf numFmtId="0" fontId="12" fillId="5" borderId="6" xfId="1" applyNumberFormat="1" applyFont="1" applyFill="1" applyBorder="1" applyAlignment="1" applyProtection="1">
      <alignment horizontal="center" wrapText="1"/>
      <protection hidden="1"/>
    </xf>
    <xf numFmtId="164" fontId="4" fillId="5" borderId="0" xfId="1" applyNumberFormat="1" applyFont="1" applyFill="1" applyBorder="1" applyAlignment="1" applyProtection="1">
      <alignment vertical="center" wrapText="1"/>
      <protection hidden="1"/>
    </xf>
    <xf numFmtId="0" fontId="6" fillId="5" borderId="16" xfId="1" applyNumberFormat="1" applyFont="1" applyFill="1" applyBorder="1" applyAlignment="1" applyProtection="1">
      <alignment horizontal="center" vertical="top" wrapText="1"/>
      <protection hidden="1"/>
    </xf>
    <xf numFmtId="2" fontId="2" fillId="0" borderId="0" xfId="1" applyNumberFormat="1" applyFont="1" applyFill="1" applyBorder="1" applyAlignment="1" applyProtection="1">
      <alignment horizontal="center" vertical="center"/>
      <protection hidden="1"/>
    </xf>
    <xf numFmtId="2" fontId="3" fillId="0" borderId="0" xfId="1" applyNumberFormat="1" applyFont="1" applyFill="1" applyBorder="1" applyAlignment="1" applyProtection="1">
      <alignment horizontal="center" vertical="center"/>
      <protection hidden="1"/>
    </xf>
    <xf numFmtId="164" fontId="2" fillId="0" borderId="6" xfId="1" applyNumberFormat="1" applyFont="1" applyFill="1" applyBorder="1" applyAlignment="1" applyProtection="1">
      <alignment horizontal="center" vertical="center"/>
      <protection hidden="1"/>
    </xf>
    <xf numFmtId="0" fontId="9" fillId="2" borderId="5" xfId="1" applyNumberFormat="1" applyFont="1" applyFill="1" applyBorder="1" applyAlignment="1" applyProtection="1">
      <protection hidden="1"/>
    </xf>
    <xf numFmtId="0" fontId="17" fillId="2" borderId="0" xfId="1" applyNumberFormat="1" applyFont="1" applyFill="1" applyBorder="1" applyAlignment="1" applyProtection="1">
      <alignment horizontal="center" wrapText="1"/>
      <protection hidden="1"/>
    </xf>
    <xf numFmtId="0" fontId="3" fillId="2" borderId="0" xfId="1" applyNumberFormat="1" applyFont="1" applyFill="1" applyBorder="1" applyAlignment="1" applyProtection="1">
      <alignment horizontal="left" vertical="center" wrapText="1"/>
      <protection hidden="1"/>
    </xf>
    <xf numFmtId="0" fontId="3" fillId="2" borderId="0" xfId="1" applyNumberFormat="1" applyFont="1" applyFill="1" applyBorder="1" applyAlignment="1" applyProtection="1">
      <alignment vertical="center" wrapText="1"/>
      <protection hidden="1"/>
    </xf>
    <xf numFmtId="0" fontId="6" fillId="2" borderId="4" xfId="1" applyNumberFormat="1" applyFont="1" applyFill="1" applyBorder="1" applyAlignment="1" applyProtection="1">
      <alignment horizontal="center" vertical="top" wrapText="1"/>
      <protection hidden="1"/>
    </xf>
    <xf numFmtId="2" fontId="0" fillId="2" borderId="0" xfId="1" applyNumberFormat="1" applyFont="1" applyFill="1" applyBorder="1" applyAlignment="1" applyProtection="1">
      <alignment horizontal="center"/>
      <protection hidden="1"/>
    </xf>
    <xf numFmtId="0" fontId="2" fillId="2" borderId="0" xfId="1" applyNumberFormat="1" applyFont="1" applyFill="1" applyBorder="1" applyAlignment="1" applyProtection="1">
      <alignment horizontal="center" vertical="top"/>
      <protection hidden="1"/>
    </xf>
    <xf numFmtId="0" fontId="30" fillId="2" borderId="0" xfId="1" applyNumberFormat="1" applyFont="1" applyFill="1" applyBorder="1" applyAlignment="1" applyProtection="1">
      <alignment horizontal="center" vertical="top"/>
      <protection hidden="1"/>
    </xf>
    <xf numFmtId="0" fontId="7" fillId="2" borderId="0" xfId="1" applyNumberFormat="1" applyFont="1" applyFill="1" applyAlignment="1" applyProtection="1">
      <protection hidden="1"/>
    </xf>
    <xf numFmtId="0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applyNumberFormat="1" applyFont="1" applyBorder="1" applyAlignment="1" applyProtection="1">
      <alignment horizontal="center" wrapText="1"/>
      <protection hidden="1"/>
    </xf>
    <xf numFmtId="0" fontId="14" fillId="2" borderId="0" xfId="1" applyNumberFormat="1" applyFont="1" applyFill="1" applyAlignment="1" applyProtection="1">
      <alignment horizontal="center"/>
      <protection hidden="1"/>
    </xf>
    <xf numFmtId="0" fontId="4" fillId="5" borderId="7" xfId="1" applyNumberFormat="1" applyFont="1" applyFill="1" applyBorder="1" applyAlignment="1" applyProtection="1">
      <alignment horizontal="centerContinuous" vertical="center"/>
      <protection hidden="1"/>
    </xf>
    <xf numFmtId="0" fontId="22" fillId="6" borderId="0" xfId="1" applyNumberFormat="1" applyFont="1" applyFill="1" applyAlignment="1" applyProtection="1">
      <protection hidden="1"/>
    </xf>
    <xf numFmtId="0" fontId="22" fillId="6" borderId="0" xfId="1" applyNumberFormat="1" applyFont="1" applyFill="1" applyBorder="1" applyAlignment="1" applyProtection="1">
      <alignment horizontal="left" vertical="center"/>
      <protection hidden="1"/>
    </xf>
    <xf numFmtId="0" fontId="54" fillId="6" borderId="0" xfId="1" applyNumberFormat="1" applyFont="1" applyFill="1" applyAlignment="1" applyProtection="1">
      <protection hidden="1"/>
    </xf>
    <xf numFmtId="0" fontId="0" fillId="0" borderId="0" xfId="0" applyNumberFormat="1" applyFill="1" applyAlignment="1"/>
    <xf numFmtId="0" fontId="0" fillId="6" borderId="0" xfId="0" applyNumberFormat="1" applyFill="1" applyAlignment="1"/>
    <xf numFmtId="0" fontId="0" fillId="0" borderId="0" xfId="1" applyNumberFormat="1" applyFont="1" applyFill="1" applyAlignment="1" applyProtection="1">
      <protection hidden="1"/>
    </xf>
    <xf numFmtId="0" fontId="6" fillId="0" borderId="0" xfId="1" applyNumberFormat="1" applyFont="1" applyFill="1" applyAlignment="1" applyProtection="1">
      <protection hidden="1"/>
    </xf>
    <xf numFmtId="0" fontId="0" fillId="0" borderId="0" xfId="1" applyNumberFormat="1" applyFont="1" applyFill="1" applyAlignment="1" applyProtection="1">
      <alignment horizontal="justify"/>
      <protection hidden="1"/>
    </xf>
    <xf numFmtId="0" fontId="6" fillId="0" borderId="0" xfId="1" applyNumberFormat="1" applyFont="1" applyFill="1" applyAlignment="1" applyProtection="1">
      <alignment horizontal="left" vertical="center"/>
      <protection hidden="1"/>
    </xf>
    <xf numFmtId="0" fontId="2" fillId="5" borderId="9" xfId="1" applyNumberFormat="1" applyFont="1" applyFill="1" applyBorder="1" applyAlignment="1" applyProtection="1">
      <alignment horizontal="centerContinuous" vertical="center"/>
      <protection hidden="1"/>
    </xf>
    <xf numFmtId="0" fontId="9" fillId="0" borderId="0" xfId="1" applyNumberFormat="1" applyFont="1" applyFill="1" applyAlignment="1" applyProtection="1">
      <protection hidden="1"/>
    </xf>
    <xf numFmtId="0" fontId="0" fillId="0" borderId="0" xfId="0" applyNumberFormat="1" applyFill="1" applyAlignment="1" applyProtection="1">
      <protection hidden="1"/>
    </xf>
    <xf numFmtId="0" fontId="0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26" fillId="0" borderId="0" xfId="1" applyNumberFormat="1" applyFont="1" applyFill="1" applyAlignment="1" applyProtection="1">
      <protection hidden="1"/>
    </xf>
    <xf numFmtId="0" fontId="1" fillId="2" borderId="0" xfId="1" applyNumberFormat="1" applyFont="1" applyFill="1" applyAlignment="1" applyProtection="1">
      <alignment horizontal="left"/>
      <protection hidden="1"/>
    </xf>
    <xf numFmtId="0" fontId="47" fillId="0" borderId="0" xfId="1" applyNumberFormat="1" applyFont="1" applyFill="1" applyAlignment="1" applyProtection="1">
      <alignment vertical="center"/>
      <protection hidden="1"/>
    </xf>
    <xf numFmtId="0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169" fontId="3" fillId="0" borderId="1" xfId="1" applyFont="1" applyFill="1" applyBorder="1" applyAlignment="1" applyProtection="1">
      <alignment horizontal="justify" vertical="center" wrapText="1"/>
      <protection locked="0"/>
    </xf>
    <xf numFmtId="1" fontId="18" fillId="0" borderId="1" xfId="1" applyNumberFormat="1" applyFont="1" applyFill="1" applyBorder="1" applyAlignment="1" applyProtection="1">
      <alignment horizontal="justify" vertical="center" wrapText="1"/>
      <protection locked="0"/>
    </xf>
    <xf numFmtId="0" fontId="6" fillId="0" borderId="1" xfId="1" applyNumberFormat="1" applyFont="1" applyFill="1" applyBorder="1" applyAlignment="1" applyProtection="1">
      <alignment horizontal="center" wrapText="1"/>
      <protection locked="0"/>
    </xf>
    <xf numFmtId="0" fontId="23" fillId="0" borderId="7" xfId="1" applyNumberFormat="1" applyFont="1" applyFill="1" applyBorder="1" applyAlignment="1" applyProtection="1">
      <alignment horizontal="center"/>
      <protection locked="0"/>
    </xf>
    <xf numFmtId="0" fontId="6" fillId="2" borderId="0" xfId="1" applyNumberFormat="1" applyFont="1" applyFill="1" applyBorder="1" applyAlignment="1" applyProtection="1">
      <alignment horizontal="center" vertical="top"/>
      <protection hidden="1"/>
    </xf>
    <xf numFmtId="0" fontId="40" fillId="5" borderId="0" xfId="1" applyNumberFormat="1" applyFont="1" applyFill="1" applyBorder="1" applyAlignment="1" applyProtection="1">
      <alignment vertical="center" wrapText="1"/>
      <protection hidden="1"/>
    </xf>
    <xf numFmtId="0" fontId="12" fillId="5" borderId="0" xfId="1" applyNumberFormat="1" applyFont="1" applyFill="1" applyBorder="1" applyAlignment="1" applyProtection="1">
      <alignment wrapText="1"/>
      <protection hidden="1"/>
    </xf>
    <xf numFmtId="0" fontId="6" fillId="5" borderId="0" xfId="1" applyNumberFormat="1" applyFont="1" applyFill="1" applyBorder="1" applyAlignment="1" applyProtection="1">
      <alignment vertical="top" wrapText="1"/>
      <protection hidden="1"/>
    </xf>
    <xf numFmtId="0" fontId="2" fillId="5" borderId="0" xfId="1" applyNumberFormat="1" applyFont="1" applyFill="1" applyBorder="1" applyAlignment="1" applyProtection="1">
      <protection hidden="1"/>
    </xf>
    <xf numFmtId="0" fontId="7" fillId="7" borderId="4" xfId="1" applyNumberFormat="1" applyFont="1" applyFill="1" applyBorder="1" applyAlignment="1" applyProtection="1">
      <alignment horizontal="center"/>
      <protection locked="0"/>
    </xf>
    <xf numFmtId="0" fontId="40" fillId="2" borderId="0" xfId="1" applyNumberFormat="1" applyFont="1" applyFill="1" applyAlignment="1" applyProtection="1">
      <alignment horizontal="center"/>
      <protection hidden="1"/>
    </xf>
    <xf numFmtId="0" fontId="9" fillId="2" borderId="4" xfId="1" applyNumberFormat="1" applyFont="1" applyFill="1" applyBorder="1" applyAlignment="1" applyProtection="1">
      <alignment horizontal="center"/>
      <protection hidden="1"/>
    </xf>
    <xf numFmtId="0" fontId="6" fillId="2" borderId="4" xfId="1" applyNumberFormat="1" applyFont="1" applyFill="1" applyBorder="1" applyAlignment="1" applyProtection="1">
      <alignment horizontal="center"/>
      <protection hidden="1"/>
    </xf>
    <xf numFmtId="0" fontId="2" fillId="5" borderId="0" xfId="1" applyNumberFormat="1" applyFont="1" applyFill="1" applyBorder="1" applyAlignment="1" applyProtection="1">
      <alignment wrapText="1"/>
      <protection hidden="1"/>
    </xf>
    <xf numFmtId="0" fontId="7" fillId="6" borderId="0" xfId="1" applyNumberFormat="1" applyFont="1" applyFill="1" applyBorder="1" applyAlignment="1" applyProtection="1">
      <alignment horizontal="right" vertical="center" wrapText="1"/>
      <protection hidden="1"/>
    </xf>
    <xf numFmtId="0" fontId="2" fillId="6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1" xfId="1" applyNumberFormat="1" applyFont="1" applyFill="1" applyBorder="1" applyAlignment="1" applyProtection="1">
      <alignment horizontal="center" vertical="center"/>
      <protection hidden="1"/>
    </xf>
    <xf numFmtId="0" fontId="0" fillId="0" borderId="5" xfId="1" applyNumberFormat="1" applyFont="1" applyBorder="1" applyAlignment="1" applyProtection="1">
      <alignment horizontal="justify" vertical="center" wrapText="1"/>
      <protection locked="0"/>
    </xf>
    <xf numFmtId="0" fontId="0" fillId="0" borderId="10" xfId="1" applyNumberFormat="1" applyFont="1" applyBorder="1" applyAlignment="1" applyProtection="1">
      <alignment horizontal="justify" vertical="center" wrapText="1"/>
      <protection locked="0"/>
    </xf>
    <xf numFmtId="0" fontId="0" fillId="0" borderId="4" xfId="1" applyNumberFormat="1" applyFont="1" applyBorder="1" applyAlignment="1" applyProtection="1">
      <alignment horizontal="justify" vertical="center" wrapText="1"/>
      <protection locked="0"/>
    </xf>
    <xf numFmtId="0" fontId="0" fillId="0" borderId="11" xfId="1" applyNumberFormat="1" applyFont="1" applyBorder="1" applyAlignment="1" applyProtection="1">
      <alignment horizontal="justify" vertical="center" wrapText="1"/>
      <protection locked="0"/>
    </xf>
    <xf numFmtId="0" fontId="1" fillId="0" borderId="16" xfId="1" applyNumberFormat="1" applyFont="1" applyBorder="1" applyAlignment="1" applyProtection="1">
      <alignment horizontal="left" vertical="center" wrapText="1"/>
      <protection locked="0"/>
    </xf>
    <xf numFmtId="0" fontId="1" fillId="0" borderId="5" xfId="1" applyNumberFormat="1" applyFont="1" applyBorder="1" applyAlignment="1" applyProtection="1">
      <alignment horizontal="left" vertical="center" wrapText="1"/>
      <protection locked="0"/>
    </xf>
    <xf numFmtId="0" fontId="1" fillId="0" borderId="17" xfId="1" applyNumberFormat="1" applyFont="1" applyBorder="1" applyAlignment="1" applyProtection="1">
      <alignment horizontal="left" vertical="center" wrapText="1"/>
      <protection locked="0"/>
    </xf>
    <xf numFmtId="0" fontId="1" fillId="0" borderId="4" xfId="1" applyNumberFormat="1" applyFont="1" applyBorder="1" applyAlignment="1" applyProtection="1">
      <alignment horizontal="left" vertical="center" wrapText="1"/>
      <protection locked="0"/>
    </xf>
    <xf numFmtId="0" fontId="7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3" xfId="1" applyNumberFormat="1" applyFont="1" applyFill="1" applyBorder="1" applyAlignment="1" applyProtection="1">
      <alignment horizontal="center" vertical="center" wrapText="1"/>
      <protection hidden="1"/>
    </xf>
    <xf numFmtId="49" fontId="2" fillId="5" borderId="2" xfId="1" applyNumberFormat="1" applyFont="1" applyFill="1" applyBorder="1" applyAlignment="1" applyProtection="1">
      <alignment horizontal="center" vertical="center" wrapText="1"/>
      <protection hidden="1"/>
    </xf>
    <xf numFmtId="49" fontId="2" fillId="5" borderId="13" xfId="1" applyNumberFormat="1" applyFont="1" applyFill="1" applyBorder="1" applyAlignment="1" applyProtection="1">
      <alignment horizontal="center" vertical="center" wrapText="1"/>
      <protection hidden="1"/>
    </xf>
    <xf numFmtId="164" fontId="2" fillId="5" borderId="17" xfId="1" applyNumberFormat="1" applyFont="1" applyFill="1" applyBorder="1" applyAlignment="1" applyProtection="1">
      <alignment horizontal="center" vertical="center" wrapText="1"/>
      <protection hidden="1"/>
    </xf>
    <xf numFmtId="164" fontId="2" fillId="5" borderId="11" xfId="1" applyNumberFormat="1" applyFont="1" applyFill="1" applyBorder="1" applyAlignment="1" applyProtection="1">
      <alignment horizontal="center" vertical="center" wrapText="1"/>
      <protection hidden="1"/>
    </xf>
    <xf numFmtId="164" fontId="3" fillId="5" borderId="9" xfId="1" applyNumberFormat="1" applyFont="1" applyFill="1" applyBorder="1" applyAlignment="1" applyProtection="1">
      <alignment horizontal="center" vertical="center"/>
      <protection hidden="1"/>
    </xf>
    <xf numFmtId="164" fontId="3" fillId="5" borderId="3" xfId="1" applyNumberFormat="1" applyFont="1" applyFill="1" applyBorder="1" applyAlignment="1" applyProtection="1">
      <alignment horizontal="center" vertical="center"/>
      <protection hidden="1"/>
    </xf>
    <xf numFmtId="0" fontId="6" fillId="2" borderId="5" xfId="1" applyNumberFormat="1" applyFont="1" applyFill="1" applyBorder="1" applyAlignment="1" applyProtection="1">
      <alignment horizontal="center" vertical="top"/>
      <protection hidden="1"/>
    </xf>
    <xf numFmtId="0" fontId="6" fillId="2" borderId="0" xfId="1" applyNumberFormat="1" applyFont="1" applyFill="1" applyBorder="1" applyAlignment="1" applyProtection="1">
      <alignment horizontal="center" vertical="top"/>
      <protection hidden="1"/>
    </xf>
    <xf numFmtId="0" fontId="36" fillId="5" borderId="16" xfId="1" applyNumberFormat="1" applyFont="1" applyFill="1" applyBorder="1" applyAlignment="1" applyProtection="1">
      <alignment horizontal="center" vertical="center" wrapText="1"/>
      <protection hidden="1"/>
    </xf>
    <xf numFmtId="0" fontId="36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36" fillId="5" borderId="10" xfId="1" applyNumberFormat="1" applyFont="1" applyFill="1" applyBorder="1" applyAlignment="1" applyProtection="1">
      <alignment horizontal="center" vertical="center" wrapText="1"/>
      <protection hidden="1"/>
    </xf>
    <xf numFmtId="0" fontId="36" fillId="5" borderId="17" xfId="1" applyNumberFormat="1" applyFont="1" applyFill="1" applyBorder="1" applyAlignment="1" applyProtection="1">
      <alignment horizontal="center" vertical="center" wrapText="1"/>
      <protection hidden="1"/>
    </xf>
    <xf numFmtId="0" fontId="36" fillId="5" borderId="4" xfId="1" applyNumberFormat="1" applyFont="1" applyFill="1" applyBorder="1" applyAlignment="1" applyProtection="1">
      <alignment horizontal="center" vertical="center" wrapText="1"/>
      <protection hidden="1"/>
    </xf>
    <xf numFmtId="0" fontId="36" fillId="5" borderId="1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1" applyNumberFormat="1" applyFont="1" applyBorder="1" applyAlignment="1" applyProtection="1">
      <alignment horizontal="left" vertical="center" wrapText="1"/>
      <protection locked="0"/>
    </xf>
    <xf numFmtId="0" fontId="1" fillId="0" borderId="11" xfId="1" applyNumberFormat="1" applyFont="1" applyBorder="1" applyAlignment="1" applyProtection="1">
      <alignment horizontal="left" vertical="center" wrapText="1"/>
      <protection locked="0"/>
    </xf>
    <xf numFmtId="0" fontId="6" fillId="2" borderId="5" xfId="1" applyNumberFormat="1" applyFont="1" applyFill="1" applyBorder="1" applyAlignment="1" applyProtection="1">
      <alignment horizontal="center" vertical="top" wrapText="1"/>
      <protection hidden="1"/>
    </xf>
    <xf numFmtId="0" fontId="17" fillId="0" borderId="5" xfId="1" applyNumberFormat="1" applyFont="1" applyBorder="1" applyAlignment="1" applyProtection="1">
      <alignment horizontal="justify" vertical="center" wrapText="1"/>
      <protection locked="0"/>
    </xf>
    <xf numFmtId="0" fontId="2" fillId="0" borderId="0" xfId="1" applyNumberFormat="1" applyFont="1" applyBorder="1" applyAlignment="1" applyProtection="1">
      <alignment horizontal="justify" vertical="center" wrapText="1"/>
      <protection locked="0"/>
    </xf>
    <xf numFmtId="0" fontId="2" fillId="0" borderId="6" xfId="1" applyNumberFormat="1" applyFont="1" applyBorder="1" applyAlignment="1" applyProtection="1">
      <alignment horizontal="justify" vertical="center" wrapText="1"/>
      <protection locked="0"/>
    </xf>
    <xf numFmtId="0" fontId="2" fillId="0" borderId="4" xfId="1" applyNumberFormat="1" applyFont="1" applyBorder="1" applyAlignment="1" applyProtection="1">
      <alignment horizontal="justify" vertical="center" wrapText="1"/>
      <protection locked="0"/>
    </xf>
    <xf numFmtId="0" fontId="2" fillId="0" borderId="11" xfId="1" applyNumberFormat="1" applyFont="1" applyBorder="1" applyAlignment="1" applyProtection="1">
      <alignment horizontal="justify" vertical="center" wrapText="1"/>
      <protection locked="0"/>
    </xf>
    <xf numFmtId="0" fontId="2" fillId="5" borderId="2" xfId="1" applyNumberFormat="1" applyFont="1" applyFill="1" applyBorder="1" applyAlignment="1" applyProtection="1">
      <alignment horizontal="center" vertical="center"/>
      <protection hidden="1"/>
    </xf>
    <xf numFmtId="0" fontId="2" fillId="5" borderId="13" xfId="1" applyNumberFormat="1" applyFont="1" applyFill="1" applyBorder="1" applyAlignment="1" applyProtection="1">
      <alignment horizontal="center" vertical="center"/>
      <protection hidden="1"/>
    </xf>
    <xf numFmtId="0" fontId="12" fillId="5" borderId="9" xfId="1" applyNumberFormat="1" applyFont="1" applyFill="1" applyBorder="1" applyAlignment="1" applyProtection="1">
      <alignment horizontal="center"/>
      <protection hidden="1"/>
    </xf>
    <xf numFmtId="0" fontId="12" fillId="5" borderId="7" xfId="1" applyNumberFormat="1" applyFont="1" applyFill="1" applyBorder="1" applyAlignment="1" applyProtection="1">
      <alignment horizontal="center"/>
      <protection hidden="1"/>
    </xf>
    <xf numFmtId="0" fontId="12" fillId="5" borderId="3" xfId="1" applyNumberFormat="1" applyFont="1" applyFill="1" applyBorder="1" applyAlignment="1" applyProtection="1">
      <alignment horizontal="center"/>
      <protection hidden="1"/>
    </xf>
    <xf numFmtId="0" fontId="35" fillId="5" borderId="9" xfId="1" applyNumberFormat="1" applyFont="1" applyFill="1" applyBorder="1" applyAlignment="1" applyProtection="1">
      <alignment horizontal="center" vertical="center"/>
      <protection hidden="1"/>
    </xf>
    <xf numFmtId="0" fontId="35" fillId="5" borderId="3" xfId="1" applyNumberFormat="1" applyFont="1" applyFill="1" applyBorder="1" applyAlignment="1" applyProtection="1">
      <alignment horizontal="center" vertical="center"/>
      <protection hidden="1"/>
    </xf>
    <xf numFmtId="0" fontId="2" fillId="3" borderId="4" xfId="1" applyNumberFormat="1" applyFont="1" applyFill="1" applyBorder="1" applyAlignment="1" applyProtection="1">
      <alignment horizontal="center" wrapText="1"/>
      <protection locked="0"/>
    </xf>
    <xf numFmtId="164" fontId="3" fillId="5" borderId="18" xfId="1" applyNumberFormat="1" applyFont="1" applyFill="1" applyBorder="1" applyAlignment="1" applyProtection="1">
      <alignment horizontal="center" vertical="center"/>
      <protection hidden="1"/>
    </xf>
    <xf numFmtId="164" fontId="3" fillId="5" borderId="19" xfId="1" applyNumberFormat="1" applyFont="1" applyFill="1" applyBorder="1" applyAlignment="1" applyProtection="1">
      <alignment horizontal="center" vertical="center"/>
      <protection hidden="1"/>
    </xf>
    <xf numFmtId="0" fontId="15" fillId="2" borderId="5" xfId="1" applyNumberFormat="1" applyFont="1" applyFill="1" applyBorder="1" applyAlignment="1" applyProtection="1">
      <alignment horizontal="center" vertical="top"/>
      <protection hidden="1"/>
    </xf>
    <xf numFmtId="0" fontId="2" fillId="3" borderId="0" xfId="1" applyNumberFormat="1" applyFont="1" applyFill="1" applyAlignment="1" applyProtection="1">
      <alignment horizontal="center" wrapText="1"/>
      <protection locked="0"/>
    </xf>
    <xf numFmtId="0" fontId="11" fillId="3" borderId="0" xfId="1" applyNumberFormat="1" applyFont="1" applyFill="1" applyAlignment="1" applyProtection="1">
      <alignment horizontal="center" wrapText="1"/>
      <protection locked="0"/>
    </xf>
    <xf numFmtId="0" fontId="34" fillId="5" borderId="9" xfId="1" applyNumberFormat="1" applyFont="1" applyFill="1" applyBorder="1" applyAlignment="1" applyProtection="1">
      <alignment horizontal="center" vertical="center" wrapText="1"/>
      <protection hidden="1"/>
    </xf>
    <xf numFmtId="0" fontId="34" fillId="5" borderId="7" xfId="1" applyNumberFormat="1" applyFont="1" applyFill="1" applyBorder="1" applyAlignment="1" applyProtection="1">
      <alignment horizontal="center" vertical="center" wrapText="1"/>
      <protection hidden="1"/>
    </xf>
    <xf numFmtId="0" fontId="34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3" borderId="4" xfId="1" applyNumberFormat="1" applyFont="1" applyFill="1" applyBorder="1" applyAlignment="1" applyProtection="1">
      <alignment horizontal="center" wrapText="1"/>
      <protection locked="0"/>
    </xf>
    <xf numFmtId="0" fontId="0" fillId="2" borderId="0" xfId="1" applyNumberFormat="1" applyFont="1" applyFill="1" applyBorder="1" applyAlignment="1" applyProtection="1">
      <alignment horizontal="center" wrapText="1"/>
      <protection hidden="1"/>
    </xf>
    <xf numFmtId="0" fontId="0" fillId="2" borderId="4" xfId="1" applyNumberFormat="1" applyFont="1" applyFill="1" applyBorder="1" applyAlignment="1" applyProtection="1">
      <alignment horizontal="center" wrapText="1"/>
      <protection hidden="1"/>
    </xf>
    <xf numFmtId="0" fontId="18" fillId="0" borderId="1" xfId="1" applyNumberFormat="1" applyFont="1" applyFill="1" applyBorder="1" applyAlignment="1" applyProtection="1">
      <alignment horizontal="justify" vertical="center" wrapText="1"/>
      <protection locked="0"/>
    </xf>
    <xf numFmtId="0" fontId="4" fillId="5" borderId="9" xfId="1" applyNumberFormat="1" applyFont="1" applyFill="1" applyBorder="1" applyAlignment="1" applyProtection="1">
      <alignment horizontal="center" vertical="center"/>
      <protection hidden="1"/>
    </xf>
    <xf numFmtId="0" fontId="4" fillId="5" borderId="7" xfId="1" applyNumberFormat="1" applyFont="1" applyFill="1" applyBorder="1" applyAlignment="1" applyProtection="1">
      <alignment horizontal="center" vertical="center"/>
      <protection hidden="1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23" fillId="0" borderId="9" xfId="1" applyNumberFormat="1" applyFont="1" applyFill="1" applyBorder="1" applyAlignment="1" applyProtection="1">
      <alignment horizontal="center" wrapText="1"/>
      <protection locked="0"/>
    </xf>
    <xf numFmtId="0" fontId="23" fillId="0" borderId="7" xfId="1" applyNumberFormat="1" applyFont="1" applyFill="1" applyBorder="1" applyAlignment="1" applyProtection="1">
      <alignment horizontal="center" wrapText="1"/>
      <protection locked="0"/>
    </xf>
    <xf numFmtId="0" fontId="6" fillId="2" borderId="16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23" fillId="0" borderId="17" xfId="1" applyNumberFormat="1" applyFont="1" applyFill="1" applyBorder="1" applyAlignment="1" applyProtection="1">
      <alignment horizontal="center" wrapText="1"/>
      <protection locked="0"/>
    </xf>
    <xf numFmtId="0" fontId="23" fillId="0" borderId="4" xfId="1" applyNumberFormat="1" applyFont="1" applyFill="1" applyBorder="1" applyAlignment="1" applyProtection="1">
      <alignment horizontal="center" wrapText="1"/>
      <protection locked="0"/>
    </xf>
    <xf numFmtId="0" fontId="23" fillId="0" borderId="11" xfId="1" applyNumberFormat="1" applyFont="1" applyFill="1" applyBorder="1" applyAlignment="1" applyProtection="1">
      <alignment horizontal="center" wrapText="1"/>
      <protection locked="0"/>
    </xf>
    <xf numFmtId="0" fontId="36" fillId="5" borderId="8" xfId="1" applyNumberFormat="1" applyFont="1" applyFill="1" applyBorder="1" applyAlignment="1" applyProtection="1">
      <alignment horizontal="center" vertical="center" wrapText="1"/>
      <protection hidden="1"/>
    </xf>
    <xf numFmtId="0" fontId="36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36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6" xfId="1" applyNumberFormat="1" applyFont="1" applyFill="1" applyBorder="1" applyAlignment="1" applyProtection="1">
      <alignment horizontal="center" vertical="top"/>
      <protection hidden="1"/>
    </xf>
    <xf numFmtId="0" fontId="6" fillId="5" borderId="16" xfId="1" applyNumberFormat="1" applyFont="1" applyFill="1" applyBorder="1" applyAlignment="1" applyProtection="1">
      <alignment horizontal="center" vertical="top" wrapText="1"/>
      <protection hidden="1"/>
    </xf>
    <xf numFmtId="0" fontId="6" fillId="2" borderId="10" xfId="1" applyNumberFormat="1" applyFont="1" applyFill="1" applyBorder="1" applyAlignment="1" applyProtection="1">
      <alignment horizontal="center" vertical="top" wrapText="1"/>
      <protection hidden="1"/>
    </xf>
    <xf numFmtId="22" fontId="23" fillId="0" borderId="17" xfId="1" applyNumberFormat="1" applyFont="1" applyFill="1" applyBorder="1" applyAlignment="1" applyProtection="1">
      <alignment horizontal="center"/>
      <protection locked="0"/>
    </xf>
    <xf numFmtId="22" fontId="23" fillId="0" borderId="4" xfId="1" applyNumberFormat="1" applyFont="1" applyFill="1" applyBorder="1" applyAlignment="1" applyProtection="1">
      <alignment horizontal="center"/>
      <protection locked="0"/>
    </xf>
    <xf numFmtId="22" fontId="23" fillId="0" borderId="11" xfId="1" applyNumberFormat="1" applyFont="1" applyFill="1" applyBorder="1" applyAlignment="1" applyProtection="1">
      <alignment horizontal="center"/>
      <protection locked="0"/>
    </xf>
    <xf numFmtId="0" fontId="7" fillId="2" borderId="9" xfId="1" applyNumberFormat="1" applyFont="1" applyFill="1" applyBorder="1" applyAlignment="1" applyProtection="1">
      <alignment horizontal="center" vertical="top" wrapText="1"/>
      <protection hidden="1"/>
    </xf>
    <xf numFmtId="0" fontId="7" fillId="2" borderId="7" xfId="1" applyNumberFormat="1" applyFont="1" applyFill="1" applyBorder="1" applyAlignment="1" applyProtection="1">
      <alignment horizontal="center" vertical="top" wrapText="1"/>
      <protection hidden="1"/>
    </xf>
    <xf numFmtId="0" fontId="7" fillId="2" borderId="3" xfId="1" applyNumberFormat="1" applyFont="1" applyFill="1" applyBorder="1" applyAlignment="1" applyProtection="1">
      <alignment horizontal="center" vertical="top" wrapText="1"/>
      <protection hidden="1"/>
    </xf>
    <xf numFmtId="0" fontId="35" fillId="5" borderId="9" xfId="1" applyNumberFormat="1" applyFont="1" applyFill="1" applyBorder="1" applyAlignment="1" applyProtection="1">
      <alignment horizontal="center" vertical="center" wrapText="1"/>
      <protection hidden="1"/>
    </xf>
    <xf numFmtId="0" fontId="35" fillId="5" borderId="7" xfId="1" applyNumberFormat="1" applyFont="1" applyFill="1" applyBorder="1" applyAlignment="1" applyProtection="1">
      <alignment horizontal="center" vertical="center" wrapText="1"/>
      <protection hidden="1"/>
    </xf>
    <xf numFmtId="0" fontId="35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NumberFormat="1" applyFont="1" applyFill="1" applyBorder="1" applyAlignment="1" applyProtection="1">
      <alignment horizontal="justify" vertical="center" wrapText="1"/>
      <protection locked="0"/>
    </xf>
    <xf numFmtId="0" fontId="40" fillId="5" borderId="16" xfId="1" applyNumberFormat="1" applyFont="1" applyFill="1" applyBorder="1" applyAlignment="1" applyProtection="1">
      <alignment horizontal="center" vertical="center" wrapText="1"/>
      <protection hidden="1"/>
    </xf>
    <xf numFmtId="0" fontId="40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4" xfId="1" applyNumberFormat="1" applyFont="1" applyFill="1" applyBorder="1" applyAlignment="1" applyProtection="1">
      <alignment horizontal="center" wrapText="1"/>
      <protection hidden="1"/>
    </xf>
    <xf numFmtId="0" fontId="12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40" fillId="5" borderId="5" xfId="1" applyNumberFormat="1" applyFont="1" applyFill="1" applyBorder="1" applyAlignment="1" applyProtection="1">
      <alignment horizontal="center" vertical="top" wrapText="1"/>
      <protection hidden="1"/>
    </xf>
    <xf numFmtId="0" fontId="40" fillId="5" borderId="10" xfId="1" applyNumberFormat="1" applyFont="1" applyFill="1" applyBorder="1" applyAlignment="1" applyProtection="1">
      <alignment horizontal="center" vertical="top" wrapText="1"/>
      <protection hidden="1"/>
    </xf>
    <xf numFmtId="0" fontId="12" fillId="5" borderId="17" xfId="1" applyNumberFormat="1" applyFont="1" applyFill="1" applyBorder="1" applyAlignment="1" applyProtection="1">
      <alignment horizontal="center"/>
      <protection hidden="1"/>
    </xf>
    <xf numFmtId="0" fontId="12" fillId="5" borderId="4" xfId="1" applyNumberFormat="1" applyFont="1" applyFill="1" applyBorder="1" applyAlignment="1" applyProtection="1">
      <alignment horizontal="center"/>
      <protection hidden="1"/>
    </xf>
    <xf numFmtId="0" fontId="12" fillId="5" borderId="11" xfId="1" applyNumberFormat="1" applyFont="1" applyFill="1" applyBorder="1" applyAlignment="1" applyProtection="1">
      <alignment horizontal="center"/>
      <protection hidden="1"/>
    </xf>
    <xf numFmtId="168" fontId="12" fillId="5" borderId="4" xfId="1" applyNumberFormat="1" applyFont="1" applyFill="1" applyBorder="1" applyAlignment="1" applyProtection="1">
      <alignment horizontal="center" wrapText="1"/>
      <protection hidden="1"/>
    </xf>
    <xf numFmtId="168" fontId="12" fillId="5" borderId="11" xfId="1" applyNumberFormat="1" applyFont="1" applyFill="1" applyBorder="1" applyAlignment="1" applyProtection="1">
      <alignment horizontal="center" wrapText="1"/>
      <protection hidden="1"/>
    </xf>
    <xf numFmtId="0" fontId="40" fillId="5" borderId="5" xfId="1" applyNumberFormat="1" applyFont="1" applyFill="1" applyBorder="1" applyAlignment="1" applyProtection="1">
      <alignment horizontal="center" vertical="center"/>
      <protection hidden="1"/>
    </xf>
    <xf numFmtId="0" fontId="40" fillId="5" borderId="10" xfId="1" applyNumberFormat="1" applyFont="1" applyFill="1" applyBorder="1" applyAlignment="1" applyProtection="1">
      <alignment horizontal="center" vertical="center"/>
      <protection hidden="1"/>
    </xf>
    <xf numFmtId="0" fontId="12" fillId="5" borderId="17" xfId="1" applyNumberFormat="1" applyFont="1" applyFill="1" applyBorder="1" applyAlignment="1" applyProtection="1">
      <alignment horizontal="center" wrapText="1"/>
      <protection hidden="1"/>
    </xf>
    <xf numFmtId="0" fontId="40" fillId="5" borderId="16" xfId="1" applyNumberFormat="1" applyFont="1" applyFill="1" applyBorder="1" applyAlignment="1" applyProtection="1">
      <alignment horizontal="center" vertical="top"/>
      <protection hidden="1"/>
    </xf>
    <xf numFmtId="0" fontId="40" fillId="5" borderId="5" xfId="1" applyNumberFormat="1" applyFont="1" applyFill="1" applyBorder="1" applyAlignment="1" applyProtection="1">
      <alignment horizontal="center" vertical="top"/>
      <protection hidden="1"/>
    </xf>
    <xf numFmtId="0" fontId="12" fillId="5" borderId="11" xfId="1" applyNumberFormat="1" applyFont="1" applyFill="1" applyBorder="1" applyAlignment="1" applyProtection="1">
      <alignment horizontal="center" wrapText="1"/>
      <protection hidden="1"/>
    </xf>
    <xf numFmtId="0" fontId="4" fillId="5" borderId="9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27" fillId="5" borderId="7" xfId="1" applyNumberFormat="1" applyFont="1" applyFill="1" applyBorder="1" applyAlignment="1" applyProtection="1">
      <alignment horizontal="center" vertical="center" wrapText="1"/>
      <protection hidden="1"/>
    </xf>
    <xf numFmtId="0" fontId="27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40" fillId="5" borderId="9" xfId="1" applyNumberFormat="1" applyFont="1" applyFill="1" applyBorder="1" applyAlignment="1" applyProtection="1">
      <alignment horizontal="center" vertical="top" wrapText="1"/>
      <protection hidden="1"/>
    </xf>
    <xf numFmtId="0" fontId="40" fillId="5" borderId="7" xfId="1" applyNumberFormat="1" applyFont="1" applyFill="1" applyBorder="1" applyAlignment="1" applyProtection="1">
      <alignment horizontal="center" vertical="top" wrapText="1"/>
      <protection hidden="1"/>
    </xf>
    <xf numFmtId="0" fontId="40" fillId="5" borderId="3" xfId="1" applyNumberFormat="1" applyFont="1" applyFill="1" applyBorder="1" applyAlignment="1" applyProtection="1">
      <alignment horizontal="center" vertical="top" wrapText="1"/>
      <protection hidden="1"/>
    </xf>
    <xf numFmtId="0" fontId="0" fillId="4" borderId="16" xfId="1" applyNumberFormat="1" applyFont="1" applyFill="1" applyBorder="1" applyAlignment="1" applyProtection="1">
      <alignment horizontal="left" vertical="center"/>
      <protection locked="0"/>
    </xf>
    <xf numFmtId="0" fontId="0" fillId="4" borderId="5" xfId="1" applyNumberFormat="1" applyFont="1" applyFill="1" applyBorder="1" applyAlignment="1" applyProtection="1">
      <alignment horizontal="left" vertical="center"/>
      <protection locked="0"/>
    </xf>
    <xf numFmtId="0" fontId="0" fillId="4" borderId="10" xfId="1" applyNumberFormat="1" applyFont="1" applyFill="1" applyBorder="1" applyAlignment="1" applyProtection="1">
      <alignment horizontal="left" vertical="center"/>
      <protection locked="0"/>
    </xf>
    <xf numFmtId="0" fontId="4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3" fillId="5" borderId="1" xfId="1" applyNumberFormat="1" applyFont="1" applyFill="1" applyBorder="1" applyAlignment="1" applyProtection="1">
      <alignment horizontal="left" vertical="center" wrapText="1"/>
      <protection hidden="1"/>
    </xf>
    <xf numFmtId="0" fontId="12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16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10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9" xfId="1" applyNumberFormat="1" applyFont="1" applyFill="1" applyBorder="1" applyAlignment="1" applyProtection="1">
      <alignment horizontal="center" wrapText="1"/>
      <protection hidden="1"/>
    </xf>
    <xf numFmtId="0" fontId="12" fillId="5" borderId="7" xfId="1" applyNumberFormat="1" applyFont="1" applyFill="1" applyBorder="1" applyAlignment="1" applyProtection="1">
      <alignment horizontal="center" wrapText="1"/>
      <protection hidden="1"/>
    </xf>
    <xf numFmtId="0" fontId="12" fillId="5" borderId="3" xfId="1" applyNumberFormat="1" applyFont="1" applyFill="1" applyBorder="1" applyAlignment="1" applyProtection="1">
      <alignment horizontal="center" wrapText="1"/>
      <protection hidden="1"/>
    </xf>
    <xf numFmtId="0" fontId="12" fillId="5" borderId="5" xfId="1" applyNumberFormat="1" applyFont="1" applyFill="1" applyBorder="1" applyAlignment="1" applyProtection="1">
      <alignment horizontal="center" wrapText="1"/>
      <protection hidden="1"/>
    </xf>
    <xf numFmtId="0" fontId="18" fillId="0" borderId="9" xfId="1" applyNumberFormat="1" applyFont="1" applyBorder="1" applyAlignment="1" applyProtection="1">
      <alignment horizontal="left" wrapText="1"/>
      <protection locked="0"/>
    </xf>
    <xf numFmtId="0" fontId="18" fillId="0" borderId="7" xfId="1" applyNumberFormat="1" applyFont="1" applyBorder="1" applyAlignment="1" applyProtection="1">
      <alignment horizontal="left" wrapText="1"/>
      <protection locked="0"/>
    </xf>
    <xf numFmtId="0" fontId="18" fillId="0" borderId="3" xfId="1" applyNumberFormat="1" applyFont="1" applyBorder="1" applyAlignment="1" applyProtection="1">
      <alignment horizontal="left" wrapText="1"/>
      <protection locked="0"/>
    </xf>
    <xf numFmtId="0" fontId="9" fillId="5" borderId="8" xfId="1" applyNumberFormat="1" applyFont="1" applyFill="1" applyBorder="1" applyAlignment="1" applyProtection="1">
      <alignment horizontal="center" vertical="top" wrapText="1"/>
      <protection hidden="1"/>
    </xf>
    <xf numFmtId="0" fontId="9" fillId="5" borderId="0" xfId="1" applyNumberFormat="1" applyFont="1" applyFill="1" applyBorder="1" applyAlignment="1" applyProtection="1">
      <alignment horizontal="center" vertical="top" wrapText="1"/>
      <protection hidden="1"/>
    </xf>
    <xf numFmtId="0" fontId="9" fillId="5" borderId="6" xfId="1" applyNumberFormat="1" applyFont="1" applyFill="1" applyBorder="1" applyAlignment="1" applyProtection="1">
      <alignment horizontal="center" vertical="top" wrapText="1"/>
      <protection hidden="1"/>
    </xf>
    <xf numFmtId="0" fontId="2" fillId="5" borderId="17" xfId="1" applyNumberFormat="1" applyFont="1" applyFill="1" applyBorder="1" applyAlignment="1" applyProtection="1">
      <alignment horizontal="center" wrapText="1"/>
      <protection hidden="1"/>
    </xf>
    <xf numFmtId="0" fontId="2" fillId="5" borderId="4" xfId="1" applyNumberFormat="1" applyFont="1" applyFill="1" applyBorder="1" applyAlignment="1" applyProtection="1">
      <alignment horizontal="center" wrapText="1"/>
      <protection hidden="1"/>
    </xf>
    <xf numFmtId="0" fontId="2" fillId="5" borderId="11" xfId="1" applyNumberFormat="1" applyFont="1" applyFill="1" applyBorder="1" applyAlignment="1" applyProtection="1">
      <alignment horizontal="center" wrapText="1"/>
      <protection hidden="1"/>
    </xf>
    <xf numFmtId="0" fontId="9" fillId="5" borderId="9" xfId="1" applyNumberFormat="1" applyFont="1" applyFill="1" applyBorder="1" applyAlignment="1" applyProtection="1">
      <alignment horizontal="center" vertical="top" wrapText="1"/>
      <protection hidden="1"/>
    </xf>
    <xf numFmtId="0" fontId="9" fillId="5" borderId="7" xfId="1" applyNumberFormat="1" applyFont="1" applyFill="1" applyBorder="1" applyAlignment="1" applyProtection="1">
      <alignment horizontal="center" vertical="top" wrapText="1"/>
      <protection hidden="1"/>
    </xf>
    <xf numFmtId="0" fontId="9" fillId="5" borderId="3" xfId="1" applyNumberFormat="1" applyFont="1" applyFill="1" applyBorder="1" applyAlignment="1" applyProtection="1">
      <alignment horizontal="center" vertical="top" wrapText="1"/>
      <protection hidden="1"/>
    </xf>
    <xf numFmtId="0" fontId="8" fillId="0" borderId="9" xfId="1" applyNumberFormat="1" applyFont="1" applyBorder="1" applyAlignment="1" applyProtection="1">
      <alignment horizontal="center" wrapText="1"/>
      <protection locked="0"/>
    </xf>
    <xf numFmtId="0" fontId="8" fillId="0" borderId="7" xfId="1" applyNumberFormat="1" applyFont="1" applyBorder="1" applyAlignment="1" applyProtection="1">
      <alignment horizontal="center" wrapText="1"/>
      <protection locked="0"/>
    </xf>
    <xf numFmtId="0" fontId="8" fillId="0" borderId="3" xfId="1" applyNumberFormat="1" applyFont="1" applyBorder="1" applyAlignment="1" applyProtection="1">
      <alignment horizontal="center" wrapText="1"/>
      <protection locked="0"/>
    </xf>
    <xf numFmtId="0" fontId="9" fillId="5" borderId="16" xfId="1" applyNumberFormat="1" applyFont="1" applyFill="1" applyBorder="1" applyAlignment="1" applyProtection="1">
      <alignment horizontal="center" vertical="top" wrapText="1"/>
      <protection hidden="1"/>
    </xf>
    <xf numFmtId="0" fontId="9" fillId="5" borderId="5" xfId="1" applyNumberFormat="1" applyFont="1" applyFill="1" applyBorder="1" applyAlignment="1" applyProtection="1">
      <alignment horizontal="center" vertical="top" wrapText="1"/>
      <protection hidden="1"/>
    </xf>
    <xf numFmtId="0" fontId="9" fillId="5" borderId="10" xfId="1" applyNumberFormat="1" applyFont="1" applyFill="1" applyBorder="1" applyAlignment="1" applyProtection="1">
      <alignment horizontal="center" vertical="top" wrapText="1"/>
      <protection hidden="1"/>
    </xf>
    <xf numFmtId="0" fontId="8" fillId="5" borderId="17" xfId="1" applyNumberFormat="1" applyFont="1" applyFill="1" applyBorder="1" applyAlignment="1" applyProtection="1">
      <alignment horizontal="center" wrapText="1"/>
      <protection hidden="1"/>
    </xf>
    <xf numFmtId="0" fontId="8" fillId="5" borderId="4" xfId="1" applyNumberFormat="1" applyFont="1" applyFill="1" applyBorder="1" applyAlignment="1" applyProtection="1">
      <alignment horizontal="center" wrapText="1"/>
      <protection hidden="1"/>
    </xf>
    <xf numFmtId="0" fontId="8" fillId="5" borderId="11" xfId="1" applyNumberFormat="1" applyFont="1" applyFill="1" applyBorder="1" applyAlignment="1" applyProtection="1">
      <alignment horizontal="center" wrapText="1"/>
      <protection hidden="1"/>
    </xf>
    <xf numFmtId="0" fontId="8" fillId="0" borderId="17" xfId="1" applyNumberFormat="1" applyFont="1" applyBorder="1" applyAlignment="1" applyProtection="1">
      <alignment horizontal="center" wrapText="1"/>
      <protection locked="0"/>
    </xf>
    <xf numFmtId="0" fontId="8" fillId="0" borderId="4" xfId="1" applyNumberFormat="1" applyFont="1" applyBorder="1" applyAlignment="1" applyProtection="1">
      <alignment horizontal="center" wrapText="1"/>
      <protection locked="0"/>
    </xf>
    <xf numFmtId="0" fontId="8" fillId="0" borderId="11" xfId="1" applyNumberFormat="1" applyFont="1" applyBorder="1" applyAlignment="1" applyProtection="1">
      <alignment horizontal="center" wrapText="1"/>
      <protection locked="0"/>
    </xf>
    <xf numFmtId="0" fontId="12" fillId="5" borderId="9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7" xfId="1" applyNumberFormat="1" applyFont="1" applyFill="1" applyBorder="1" applyAlignment="1" applyProtection="1">
      <alignment horizontal="center" vertical="center"/>
      <protection hidden="1"/>
    </xf>
    <xf numFmtId="0" fontId="12" fillId="5" borderId="3" xfId="1" applyNumberFormat="1" applyFont="1" applyFill="1" applyBorder="1" applyAlignment="1" applyProtection="1">
      <alignment horizontal="center" vertical="center"/>
      <protection hidden="1"/>
    </xf>
    <xf numFmtId="0" fontId="40" fillId="5" borderId="10" xfId="1" applyNumberFormat="1" applyFont="1" applyFill="1" applyBorder="1" applyAlignment="1" applyProtection="1">
      <alignment horizontal="center" vertical="top"/>
      <protection hidden="1"/>
    </xf>
    <xf numFmtId="0" fontId="2" fillId="5" borderId="9" xfId="1" applyNumberFormat="1" applyFont="1" applyFill="1" applyBorder="1" applyAlignment="1" applyProtection="1">
      <alignment horizontal="center" wrapText="1"/>
      <protection hidden="1"/>
    </xf>
    <xf numFmtId="0" fontId="2" fillId="5" borderId="7" xfId="1" applyNumberFormat="1" applyFont="1" applyFill="1" applyBorder="1" applyAlignment="1" applyProtection="1">
      <alignment horizontal="center" wrapText="1"/>
      <protection hidden="1"/>
    </xf>
    <xf numFmtId="0" fontId="2" fillId="5" borderId="5" xfId="1" applyNumberFormat="1" applyFont="1" applyFill="1" applyBorder="1" applyAlignment="1" applyProtection="1">
      <alignment horizontal="center" wrapText="1"/>
      <protection hidden="1"/>
    </xf>
    <xf numFmtId="0" fontId="2" fillId="5" borderId="3" xfId="1" applyNumberFormat="1" applyFont="1" applyFill="1" applyBorder="1" applyAlignment="1" applyProtection="1">
      <alignment horizontal="center" wrapText="1"/>
      <protection hidden="1"/>
    </xf>
    <xf numFmtId="0" fontId="40" fillId="5" borderId="16" xfId="1" applyNumberFormat="1" applyFont="1" applyFill="1" applyBorder="1" applyAlignment="1" applyProtection="1">
      <alignment horizontal="center" vertical="top" wrapText="1"/>
      <protection hidden="1"/>
    </xf>
    <xf numFmtId="168" fontId="2" fillId="5" borderId="4" xfId="1" applyNumberFormat="1" applyFont="1" applyFill="1" applyBorder="1" applyAlignment="1" applyProtection="1">
      <alignment horizontal="center" wrapText="1"/>
      <protection hidden="1"/>
    </xf>
    <xf numFmtId="168" fontId="2" fillId="5" borderId="11" xfId="1" applyNumberFormat="1" applyFont="1" applyFill="1" applyBorder="1" applyAlignment="1" applyProtection="1">
      <alignment horizontal="center" wrapText="1"/>
      <protection hidden="1"/>
    </xf>
    <xf numFmtId="0" fontId="9" fillId="0" borderId="7" xfId="1" applyNumberFormat="1" applyFont="1" applyFill="1" applyBorder="1" applyAlignment="1" applyProtection="1">
      <alignment horizontal="left" wrapText="1"/>
      <protection locked="0"/>
    </xf>
    <xf numFmtId="0" fontId="9" fillId="0" borderId="3" xfId="1" applyNumberFormat="1" applyFont="1" applyFill="1" applyBorder="1" applyAlignment="1" applyProtection="1">
      <alignment horizontal="left" wrapText="1"/>
      <protection locked="0"/>
    </xf>
    <xf numFmtId="0" fontId="3" fillId="5" borderId="1" xfId="1" applyNumberFormat="1" applyFont="1" applyFill="1" applyBorder="1" applyAlignment="1" applyProtection="1">
      <alignment horizontal="left" vertical="center" wrapText="1"/>
      <protection hidden="1"/>
    </xf>
    <xf numFmtId="0" fontId="2" fillId="2" borderId="0" xfId="1" applyNumberFormat="1" applyFont="1" applyFill="1" applyBorder="1" applyAlignment="1" applyProtection="1">
      <alignment horizontal="center" wrapText="1"/>
      <protection hidden="1"/>
    </xf>
    <xf numFmtId="0" fontId="9" fillId="0" borderId="9" xfId="1" applyNumberFormat="1" applyFont="1" applyFill="1" applyBorder="1" applyAlignment="1" applyProtection="1">
      <alignment horizontal="left" vertical="center" wrapText="1"/>
      <protection locked="0"/>
    </xf>
    <xf numFmtId="0" fontId="9" fillId="0" borderId="3" xfId="1" applyNumberFormat="1" applyFont="1" applyFill="1" applyBorder="1" applyAlignment="1" applyProtection="1">
      <alignment horizontal="left" vertical="center" wrapText="1"/>
      <protection locked="0"/>
    </xf>
    <xf numFmtId="0" fontId="12" fillId="5" borderId="9" xfId="1" applyNumberFormat="1" applyFont="1" applyFill="1" applyBorder="1" applyAlignment="1" applyProtection="1">
      <alignment horizontal="center" vertical="center"/>
      <protection hidden="1"/>
    </xf>
    <xf numFmtId="0" fontId="2" fillId="2" borderId="4" xfId="1" applyNumberFormat="1" applyFont="1" applyFill="1" applyBorder="1" applyAlignment="1" applyProtection="1">
      <alignment horizontal="center"/>
      <protection hidden="1"/>
    </xf>
    <xf numFmtId="0" fontId="2" fillId="5" borderId="9" xfId="1" applyNumberFormat="1" applyFont="1" applyFill="1" applyBorder="1" applyAlignment="1" applyProtection="1">
      <alignment horizontal="left" vertical="center" wrapText="1"/>
      <protection hidden="1"/>
    </xf>
    <xf numFmtId="0" fontId="2" fillId="5" borderId="7" xfId="1" applyNumberFormat="1" applyFont="1" applyFill="1" applyBorder="1" applyAlignment="1" applyProtection="1">
      <alignment horizontal="left" vertical="center" wrapText="1"/>
      <protection hidden="1"/>
    </xf>
    <xf numFmtId="0" fontId="2" fillId="5" borderId="3" xfId="1" applyNumberFormat="1" applyFont="1" applyFill="1" applyBorder="1" applyAlignment="1" applyProtection="1">
      <alignment horizontal="left" vertical="center" wrapText="1"/>
      <protection hidden="1"/>
    </xf>
    <xf numFmtId="0" fontId="41" fillId="5" borderId="16" xfId="1" applyNumberFormat="1" applyFont="1" applyFill="1" applyBorder="1" applyAlignment="1" applyProtection="1">
      <alignment horizontal="justify" vertical="top" wrapText="1"/>
      <protection hidden="1"/>
    </xf>
    <xf numFmtId="0" fontId="41" fillId="5" borderId="5" xfId="1" applyNumberFormat="1" applyFont="1" applyFill="1" applyBorder="1" applyAlignment="1" applyProtection="1">
      <alignment horizontal="justify" vertical="top" wrapText="1"/>
      <protection hidden="1"/>
    </xf>
    <xf numFmtId="0" fontId="41" fillId="5" borderId="10" xfId="1" applyNumberFormat="1" applyFont="1" applyFill="1" applyBorder="1" applyAlignment="1" applyProtection="1">
      <alignment horizontal="justify" vertical="top" wrapText="1"/>
      <protection hidden="1"/>
    </xf>
    <xf numFmtId="0" fontId="1" fillId="5" borderId="1" xfId="1" applyNumberFormat="1" applyFont="1" applyFill="1" applyBorder="1" applyAlignment="1" applyProtection="1">
      <alignment horizontal="left" vertical="center" wrapText="1"/>
      <protection hidden="1"/>
    </xf>
    <xf numFmtId="0" fontId="2" fillId="5" borderId="16" xfId="1" applyNumberFormat="1" applyFont="1" applyFill="1" applyBorder="1" applyAlignment="1" applyProtection="1">
      <alignment horizontal="justify" vertical="center" wrapText="1"/>
      <protection hidden="1"/>
    </xf>
    <xf numFmtId="0" fontId="2" fillId="5" borderId="5" xfId="1" applyNumberFormat="1" applyFont="1" applyFill="1" applyBorder="1" applyAlignment="1" applyProtection="1">
      <alignment horizontal="justify" vertical="center" wrapText="1"/>
      <protection hidden="1"/>
    </xf>
    <xf numFmtId="0" fontId="2" fillId="5" borderId="10" xfId="1" applyNumberFormat="1" applyFont="1" applyFill="1" applyBorder="1" applyAlignment="1" applyProtection="1">
      <alignment horizontal="justify" vertical="center" wrapText="1"/>
      <protection hidden="1"/>
    </xf>
    <xf numFmtId="0" fontId="2" fillId="5" borderId="17" xfId="1" applyNumberFormat="1" applyFont="1" applyFill="1" applyBorder="1" applyAlignment="1" applyProtection="1">
      <alignment horizontal="center"/>
      <protection hidden="1"/>
    </xf>
    <xf numFmtId="0" fontId="2" fillId="5" borderId="4" xfId="1" applyNumberFormat="1" applyFont="1" applyFill="1" applyBorder="1" applyAlignment="1" applyProtection="1">
      <alignment horizontal="center"/>
      <protection hidden="1"/>
    </xf>
    <xf numFmtId="0" fontId="2" fillId="5" borderId="11" xfId="1" applyNumberFormat="1" applyFont="1" applyFill="1" applyBorder="1" applyAlignment="1" applyProtection="1">
      <alignment horizontal="center"/>
      <protection hidden="1"/>
    </xf>
    <xf numFmtId="0" fontId="3" fillId="5" borderId="5" xfId="1" applyNumberFormat="1" applyFont="1" applyFill="1" applyBorder="1" applyAlignment="1" applyProtection="1">
      <alignment horizontal="justify" vertical="center" wrapText="1"/>
      <protection hidden="1"/>
    </xf>
    <xf numFmtId="0" fontId="3" fillId="5" borderId="10" xfId="1" applyNumberFormat="1" applyFont="1" applyFill="1" applyBorder="1" applyAlignment="1" applyProtection="1">
      <alignment horizontal="justify" vertical="center" wrapText="1"/>
      <protection hidden="1"/>
    </xf>
    <xf numFmtId="0" fontId="2" fillId="5" borderId="16" xfId="1" applyNumberFormat="1" applyFont="1" applyFill="1" applyBorder="1" applyAlignment="1" applyProtection="1">
      <alignment horizontal="justify" vertical="top" wrapText="1"/>
      <protection hidden="1"/>
    </xf>
    <xf numFmtId="0" fontId="2" fillId="5" borderId="5" xfId="1" applyNumberFormat="1" applyFont="1" applyFill="1" applyBorder="1" applyAlignment="1" applyProtection="1">
      <alignment horizontal="justify" vertical="top" wrapText="1"/>
      <protection hidden="1"/>
    </xf>
    <xf numFmtId="0" fontId="2" fillId="5" borderId="10" xfId="1" applyNumberFormat="1" applyFont="1" applyFill="1" applyBorder="1" applyAlignment="1" applyProtection="1">
      <alignment horizontal="justify" vertical="top" wrapText="1"/>
      <protection hidden="1"/>
    </xf>
    <xf numFmtId="0" fontId="0" fillId="2" borderId="0" xfId="1" applyNumberFormat="1" applyFont="1" applyFill="1" applyAlignment="1" applyProtection="1">
      <alignment horizontal="center"/>
      <protection hidden="1"/>
    </xf>
    <xf numFmtId="0" fontId="0" fillId="2" borderId="4" xfId="1" applyNumberFormat="1" applyFont="1" applyFill="1" applyBorder="1" applyAlignment="1" applyProtection="1">
      <alignment horizontal="center"/>
      <protection hidden="1"/>
    </xf>
    <xf numFmtId="0" fontId="9" fillId="2" borderId="5" xfId="1" applyNumberFormat="1" applyFont="1" applyFill="1" applyBorder="1" applyAlignment="1" applyProtection="1">
      <alignment horizontal="center" vertical="top"/>
      <protection hidden="1"/>
    </xf>
    <xf numFmtId="0" fontId="9" fillId="0" borderId="9" xfId="1" applyNumberFormat="1" applyFont="1" applyFill="1" applyBorder="1" applyAlignment="1" applyProtection="1">
      <alignment horizontal="left" wrapText="1"/>
      <protection locked="0"/>
    </xf>
    <xf numFmtId="0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14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24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12" fillId="0" borderId="0" xfId="1" applyNumberFormat="1" applyFont="1" applyFill="1" applyBorder="1" applyAlignment="1" applyProtection="1">
      <alignment horizontal="center"/>
      <protection hidden="1"/>
    </xf>
    <xf numFmtId="164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Border="1" applyAlignment="1" applyProtection="1">
      <alignment horizontal="left" vertical="center"/>
      <protection hidden="1"/>
    </xf>
    <xf numFmtId="0" fontId="50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Border="1" applyAlignment="1" applyProtection="1">
      <alignment horizontal="right" vertical="center"/>
      <protection hidden="1"/>
    </xf>
    <xf numFmtId="0" fontId="2" fillId="0" borderId="0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NumberFormat="1" applyFont="1" applyFill="1" applyBorder="1" applyAlignment="1" applyProtection="1">
      <alignment horizontal="right"/>
      <protection hidden="1"/>
    </xf>
    <xf numFmtId="0" fontId="6" fillId="5" borderId="5" xfId="1" applyNumberFormat="1" applyFont="1" applyFill="1" applyBorder="1" applyAlignment="1" applyProtection="1">
      <alignment horizontal="center" vertical="top"/>
      <protection hidden="1"/>
    </xf>
    <xf numFmtId="0" fontId="6" fillId="5" borderId="10" xfId="1" applyNumberFormat="1" applyFont="1" applyFill="1" applyBorder="1" applyAlignment="1" applyProtection="1">
      <alignment horizontal="center" vertical="top"/>
      <protection hidden="1"/>
    </xf>
    <xf numFmtId="0" fontId="6" fillId="5" borderId="5" xfId="1" applyNumberFormat="1" applyFont="1" applyFill="1" applyBorder="1" applyAlignment="1" applyProtection="1">
      <alignment horizontal="center" vertical="top" wrapText="1"/>
      <protection hidden="1"/>
    </xf>
    <xf numFmtId="0" fontId="6" fillId="5" borderId="0" xfId="1" applyNumberFormat="1" applyFont="1" applyFill="1" applyBorder="1" applyAlignment="1" applyProtection="1">
      <alignment horizontal="center" vertical="top" wrapText="1"/>
      <protection hidden="1"/>
    </xf>
    <xf numFmtId="0" fontId="6" fillId="5" borderId="6" xfId="1" applyNumberFormat="1" applyFont="1" applyFill="1" applyBorder="1" applyAlignment="1" applyProtection="1">
      <alignment horizontal="center" vertical="top" wrapText="1"/>
      <protection hidden="1"/>
    </xf>
    <xf numFmtId="0" fontId="12" fillId="5" borderId="16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17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11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5" xfId="1" applyNumberFormat="1" applyFont="1" applyFill="1" applyBorder="1" applyAlignment="1" applyProtection="1">
      <alignment horizontal="center" vertical="center"/>
      <protection hidden="1"/>
    </xf>
    <xf numFmtId="0" fontId="9" fillId="5" borderId="10" xfId="1" applyNumberFormat="1" applyFont="1" applyFill="1" applyBorder="1" applyAlignment="1" applyProtection="1">
      <alignment horizontal="center" vertical="center"/>
      <protection hidden="1"/>
    </xf>
    <xf numFmtId="0" fontId="6" fillId="5" borderId="16" xfId="1" applyNumberFormat="1" applyFont="1" applyFill="1" applyBorder="1" applyAlignment="1" applyProtection="1">
      <alignment horizontal="center" vertical="top"/>
      <protection hidden="1"/>
    </xf>
    <xf numFmtId="0" fontId="23" fillId="0" borderId="16" xfId="1" applyNumberFormat="1" applyFont="1" applyFill="1" applyBorder="1" applyAlignment="1" applyProtection="1">
      <alignment horizontal="left" vertical="center" wrapText="1"/>
      <protection locked="0"/>
    </xf>
    <xf numFmtId="0" fontId="23" fillId="0" borderId="5" xfId="1" applyNumberFormat="1" applyFont="1" applyFill="1" applyBorder="1" applyAlignment="1" applyProtection="1">
      <alignment horizontal="left" vertical="center" wrapText="1"/>
      <protection locked="0"/>
    </xf>
    <xf numFmtId="0" fontId="23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23" fillId="0" borderId="8" xfId="1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1" applyNumberFormat="1" applyFont="1" applyFill="1" applyBorder="1" applyAlignment="1" applyProtection="1">
      <alignment horizontal="left" vertical="center" wrapText="1"/>
      <protection locked="0"/>
    </xf>
    <xf numFmtId="0" fontId="23" fillId="0" borderId="6" xfId="1" applyNumberFormat="1" applyFont="1" applyFill="1" applyBorder="1" applyAlignment="1" applyProtection="1">
      <alignment horizontal="left" vertical="center" wrapText="1"/>
      <protection locked="0"/>
    </xf>
    <xf numFmtId="0" fontId="23" fillId="0" borderId="17" xfId="1" applyNumberFormat="1" applyFont="1" applyFill="1" applyBorder="1" applyAlignment="1" applyProtection="1">
      <alignment horizontal="left" vertical="center" wrapText="1"/>
      <protection locked="0"/>
    </xf>
    <xf numFmtId="0" fontId="23" fillId="0" borderId="4" xfId="1" applyNumberFormat="1" applyFont="1" applyFill="1" applyBorder="1" applyAlignment="1" applyProtection="1">
      <alignment horizontal="left" vertical="center" wrapText="1"/>
      <protection locked="0"/>
    </xf>
    <xf numFmtId="0" fontId="23" fillId="0" borderId="11" xfId="1" applyNumberFormat="1" applyFont="1" applyFill="1" applyBorder="1" applyAlignment="1" applyProtection="1">
      <alignment horizontal="left" vertical="center" wrapText="1"/>
      <protection locked="0"/>
    </xf>
    <xf numFmtId="0" fontId="12" fillId="5" borderId="7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0" xfId="1" applyNumberFormat="1" applyFont="1" applyFill="1" applyBorder="1" applyAlignment="1" applyProtection="1">
      <alignment horizontal="left" wrapText="1"/>
      <protection hidden="1"/>
    </xf>
    <xf numFmtId="0" fontId="5" fillId="2" borderId="4" xfId="1" applyNumberFormat="1" applyFont="1" applyFill="1" applyBorder="1" applyAlignment="1" applyProtection="1">
      <alignment horizontal="left" wrapText="1"/>
      <protection hidden="1"/>
    </xf>
    <xf numFmtId="164" fontId="12" fillId="0" borderId="9" xfId="1" applyNumberFormat="1" applyFont="1" applyFill="1" applyBorder="1" applyAlignment="1" applyProtection="1">
      <alignment horizontal="center" vertical="center" wrapText="1"/>
      <protection locked="0"/>
    </xf>
    <xf numFmtId="164" fontId="1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1" applyNumberFormat="1" applyFont="1" applyBorder="1" applyAlignment="1" applyProtection="1">
      <alignment horizontal="left" vertical="center" wrapText="1"/>
      <protection locked="0"/>
    </xf>
    <xf numFmtId="0" fontId="0" fillId="0" borderId="3" xfId="1" applyNumberFormat="1" applyFont="1" applyBorder="1" applyAlignment="1" applyProtection="1">
      <alignment horizontal="left" vertical="center" wrapText="1"/>
      <protection locked="0"/>
    </xf>
    <xf numFmtId="0" fontId="4" fillId="0" borderId="9" xfId="1" applyNumberFormat="1" applyFont="1" applyFill="1" applyBorder="1" applyAlignment="1" applyProtection="1">
      <alignment horizontal="center" vertical="center"/>
      <protection locked="0"/>
    </xf>
    <xf numFmtId="0" fontId="4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5" borderId="9" xfId="1" applyNumberFormat="1" applyFont="1" applyFill="1" applyBorder="1" applyAlignment="1" applyProtection="1">
      <alignment horizontal="center" vertical="center"/>
    </xf>
    <xf numFmtId="0" fontId="12" fillId="5" borderId="7" xfId="1" applyNumberFormat="1" applyFont="1" applyFill="1" applyBorder="1" applyAlignment="1" applyProtection="1">
      <alignment horizontal="center" vertical="center"/>
    </xf>
    <xf numFmtId="0" fontId="12" fillId="5" borderId="3" xfId="1" applyNumberFormat="1" applyFont="1" applyFill="1" applyBorder="1" applyAlignment="1" applyProtection="1">
      <alignment horizontal="center" vertical="center"/>
    </xf>
    <xf numFmtId="0" fontId="6" fillId="2" borderId="7" xfId="1" applyNumberFormat="1" applyFont="1" applyFill="1" applyBorder="1" applyAlignment="1" applyProtection="1">
      <alignment horizontal="center" vertical="top"/>
      <protection hidden="1"/>
    </xf>
    <xf numFmtId="0" fontId="6" fillId="2" borderId="5" xfId="1" applyNumberFormat="1" applyFont="1" applyFill="1" applyBorder="1" applyAlignment="1" applyProtection="1">
      <alignment horizontal="center" vertical="top" wrapText="1"/>
    </xf>
    <xf numFmtId="0" fontId="2" fillId="0" borderId="0" xfId="1" applyNumberFormat="1" applyFont="1" applyAlignment="1" applyProtection="1">
      <alignment horizontal="center" wrapText="1"/>
      <protection locked="0"/>
    </xf>
    <xf numFmtId="0" fontId="2" fillId="0" borderId="4" xfId="1" applyNumberFormat="1" applyFont="1" applyBorder="1" applyAlignment="1" applyProtection="1">
      <alignment horizontal="center" wrapText="1"/>
      <protection locked="0"/>
    </xf>
    <xf numFmtId="0" fontId="0" fillId="0" borderId="7" xfId="0" applyNumberFormat="1" applyBorder="1" applyAlignment="1">
      <alignment horizontal="left" vertical="center" wrapText="1"/>
    </xf>
    <xf numFmtId="0" fontId="0" fillId="0" borderId="3" xfId="0" applyNumberFormat="1" applyBorder="1" applyAlignment="1">
      <alignment horizontal="left" vertical="center" wrapText="1"/>
    </xf>
    <xf numFmtId="0" fontId="2" fillId="5" borderId="9" xfId="1" applyNumberFormat="1" applyFont="1" applyFill="1" applyBorder="1" applyAlignment="1" applyProtection="1">
      <alignment horizontal="justify" vertical="top" wrapText="1"/>
      <protection hidden="1"/>
    </xf>
    <xf numFmtId="0" fontId="2" fillId="5" borderId="7" xfId="1" applyNumberFormat="1" applyFont="1" applyFill="1" applyBorder="1" applyAlignment="1" applyProtection="1">
      <alignment horizontal="justify" vertical="top" wrapText="1"/>
      <protection hidden="1"/>
    </xf>
    <xf numFmtId="0" fontId="2" fillId="5" borderId="3" xfId="1" applyNumberFormat="1" applyFont="1" applyFill="1" applyBorder="1" applyAlignment="1" applyProtection="1">
      <alignment horizontal="justify" vertical="top" wrapText="1"/>
      <protection hidden="1"/>
    </xf>
    <xf numFmtId="0" fontId="12" fillId="5" borderId="9" xfId="1" applyNumberFormat="1" applyFont="1" applyFill="1" applyBorder="1" applyAlignment="1" applyProtection="1">
      <alignment horizontal="center" vertical="center" wrapText="1"/>
    </xf>
    <xf numFmtId="0" fontId="8" fillId="0" borderId="8" xfId="1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0" xfId="1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6" xfId="1" applyNumberFormat="1" applyFont="1" applyFill="1" applyBorder="1" applyAlignment="1" applyProtection="1">
      <alignment horizontal="left" vertical="center" wrapText="1" indent="1"/>
      <protection locked="0"/>
    </xf>
    <xf numFmtId="164" fontId="3" fillId="5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0" xfId="1" applyNumberFormat="1" applyFont="1" applyFill="1" applyAlignment="1" applyProtection="1">
      <alignment horizontal="center" wrapText="1"/>
      <protection locked="0"/>
    </xf>
    <xf numFmtId="0" fontId="12" fillId="0" borderId="4" xfId="1" applyNumberFormat="1" applyFont="1" applyFill="1" applyBorder="1" applyAlignment="1" applyProtection="1">
      <alignment horizontal="center" wrapText="1"/>
      <protection locked="0"/>
    </xf>
    <xf numFmtId="0" fontId="37" fillId="5" borderId="16" xfId="1" applyNumberFormat="1" applyFont="1" applyFill="1" applyBorder="1" applyAlignment="1" applyProtection="1">
      <alignment horizontal="center" vertical="center" wrapText="1"/>
      <protection hidden="1"/>
    </xf>
    <xf numFmtId="0" fontId="37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37" fillId="5" borderId="10" xfId="1" applyNumberFormat="1" applyFont="1" applyFill="1" applyBorder="1" applyAlignment="1" applyProtection="1">
      <alignment horizontal="center" vertical="center" wrapText="1"/>
      <protection hidden="1"/>
    </xf>
    <xf numFmtId="0" fontId="3" fillId="5" borderId="17" xfId="1" applyNumberFormat="1" applyFont="1" applyFill="1" applyBorder="1" applyAlignment="1" applyProtection="1">
      <alignment horizontal="center" vertical="top" wrapText="1"/>
      <protection hidden="1"/>
    </xf>
    <xf numFmtId="0" fontId="3" fillId="5" borderId="4" xfId="1" applyNumberFormat="1" applyFont="1" applyFill="1" applyBorder="1" applyAlignment="1" applyProtection="1">
      <alignment horizontal="center" vertical="top" wrapText="1"/>
      <protection hidden="1"/>
    </xf>
    <xf numFmtId="0" fontId="3" fillId="5" borderId="11" xfId="1" applyNumberFormat="1" applyFont="1" applyFill="1" applyBorder="1" applyAlignment="1" applyProtection="1">
      <alignment horizontal="center" vertical="top" wrapText="1"/>
      <protection hidden="1"/>
    </xf>
    <xf numFmtId="0" fontId="0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5" borderId="10" xfId="1" applyNumberFormat="1" applyFont="1" applyFill="1" applyBorder="1" applyAlignment="1" applyProtection="1">
      <alignment horizontal="center" vertical="top" wrapText="1"/>
      <protection hidden="1"/>
    </xf>
    <xf numFmtId="0" fontId="6" fillId="5" borderId="9" xfId="1" applyNumberFormat="1" applyFont="1" applyFill="1" applyBorder="1" applyAlignment="1" applyProtection="1">
      <alignment horizontal="center" vertical="top" wrapText="1"/>
      <protection hidden="1"/>
    </xf>
    <xf numFmtId="0" fontId="6" fillId="5" borderId="7" xfId="1" applyNumberFormat="1" applyFont="1" applyFill="1" applyBorder="1" applyAlignment="1" applyProtection="1">
      <alignment horizontal="center" vertical="top" wrapText="1"/>
      <protection hidden="1"/>
    </xf>
    <xf numFmtId="0" fontId="6" fillId="5" borderId="3" xfId="1" applyNumberFormat="1" applyFont="1" applyFill="1" applyBorder="1" applyAlignment="1" applyProtection="1">
      <alignment horizontal="center" vertical="top" wrapText="1"/>
      <protection hidden="1"/>
    </xf>
    <xf numFmtId="0" fontId="8" fillId="0" borderId="16" xfId="1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5" xfId="1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10" xfId="1" applyNumberFormat="1" applyFont="1" applyFill="1" applyBorder="1" applyAlignment="1" applyProtection="1">
      <alignment horizontal="left" vertical="center" wrapText="1" indent="1"/>
      <protection locked="0"/>
    </xf>
    <xf numFmtId="0" fontId="6" fillId="2" borderId="5" xfId="1" applyNumberFormat="1" applyFont="1" applyFill="1" applyBorder="1" applyAlignment="1" applyProtection="1">
      <alignment horizontal="center"/>
      <protection hidden="1"/>
    </xf>
    <xf numFmtId="0" fontId="8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16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17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11" xfId="1" applyNumberFormat="1" applyFont="1" applyFill="1" applyBorder="1" applyAlignment="1" applyProtection="1">
      <alignment horizontal="center" vertical="center" wrapText="1"/>
      <protection hidden="1"/>
    </xf>
    <xf numFmtId="164" fontId="2" fillId="5" borderId="9" xfId="1" applyNumberFormat="1" applyFont="1" applyFill="1" applyBorder="1" applyAlignment="1" applyProtection="1">
      <alignment horizontal="center" vertical="center" wrapText="1"/>
      <protection hidden="1"/>
    </xf>
    <xf numFmtId="164" fontId="2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23" fillId="0" borderId="7" xfId="1" applyNumberFormat="1" applyFont="1" applyBorder="1" applyAlignment="1" applyProtection="1">
      <alignment horizontal="left" vertical="top" wrapText="1"/>
      <protection locked="0"/>
    </xf>
    <xf numFmtId="0" fontId="23" fillId="0" borderId="3" xfId="1" applyNumberFormat="1" applyFont="1" applyBorder="1" applyAlignment="1" applyProtection="1">
      <alignment horizontal="left" vertical="top" wrapText="1"/>
      <protection locked="0"/>
    </xf>
    <xf numFmtId="0" fontId="23" fillId="0" borderId="9" xfId="1" applyNumberFormat="1" applyFont="1" applyFill="1" applyBorder="1" applyAlignment="1" applyProtection="1">
      <alignment horizontal="left" vertical="top" wrapText="1"/>
      <protection locked="0"/>
    </xf>
    <xf numFmtId="0" fontId="23" fillId="0" borderId="3" xfId="1" applyNumberFormat="1" applyFont="1" applyFill="1" applyBorder="1" applyAlignment="1" applyProtection="1">
      <alignment horizontal="left" vertical="top" wrapText="1"/>
      <protection locked="0"/>
    </xf>
    <xf numFmtId="0" fontId="23" fillId="0" borderId="7" xfId="1" applyNumberFormat="1" applyFont="1" applyFill="1" applyBorder="1" applyAlignment="1" applyProtection="1">
      <alignment horizontal="left" vertical="top" wrapText="1"/>
      <protection locked="0"/>
    </xf>
    <xf numFmtId="0" fontId="12" fillId="5" borderId="9" xfId="1" applyNumberFormat="1" applyFont="1" applyFill="1" applyBorder="1" applyAlignment="1" applyProtection="1">
      <alignment horizontal="center" vertical="justify"/>
      <protection hidden="1"/>
    </xf>
    <xf numFmtId="0" fontId="12" fillId="5" borderId="7" xfId="1" applyNumberFormat="1" applyFont="1" applyFill="1" applyBorder="1" applyAlignment="1" applyProtection="1">
      <alignment horizontal="center" vertical="justify"/>
      <protection hidden="1"/>
    </xf>
    <xf numFmtId="0" fontId="12" fillId="5" borderId="3" xfId="1" applyNumberFormat="1" applyFont="1" applyFill="1" applyBorder="1" applyAlignment="1" applyProtection="1">
      <alignment horizontal="center" vertical="justify"/>
      <protection hidden="1"/>
    </xf>
    <xf numFmtId="0" fontId="0" fillId="0" borderId="0" xfId="1" applyNumberFormat="1" applyFont="1" applyFill="1" applyAlignment="1" applyProtection="1">
      <protection locked="0"/>
    </xf>
    <xf numFmtId="0" fontId="0" fillId="0" borderId="4" xfId="1" applyNumberFormat="1" applyFont="1" applyFill="1" applyBorder="1" applyAlignment="1" applyProtection="1">
      <protection locked="0"/>
    </xf>
    <xf numFmtId="0" fontId="2" fillId="5" borderId="9" xfId="1" applyNumberFormat="1" applyFont="1" applyFill="1" applyBorder="1" applyAlignment="1" applyProtection="1">
      <alignment horizontal="right" vertical="center" wrapText="1"/>
      <protection hidden="1"/>
    </xf>
    <xf numFmtId="0" fontId="2" fillId="5" borderId="7" xfId="1" applyNumberFormat="1" applyFont="1" applyFill="1" applyBorder="1" applyAlignment="1" applyProtection="1">
      <alignment horizontal="right" vertical="center" wrapText="1"/>
      <protection hidden="1"/>
    </xf>
    <xf numFmtId="0" fontId="3" fillId="5" borderId="9" xfId="1" applyNumberFormat="1" applyFont="1" applyFill="1" applyBorder="1" applyAlignment="1" applyProtection="1">
      <alignment horizontal="left" vertical="center" wrapText="1"/>
      <protection hidden="1"/>
    </xf>
    <xf numFmtId="0" fontId="3" fillId="5" borderId="7" xfId="1" applyNumberFormat="1" applyFont="1" applyFill="1" applyBorder="1" applyAlignment="1" applyProtection="1">
      <alignment horizontal="left" vertical="center" wrapText="1"/>
      <protection hidden="1"/>
    </xf>
    <xf numFmtId="0" fontId="41" fillId="5" borderId="16" xfId="1" applyNumberFormat="1" applyFont="1" applyFill="1" applyBorder="1" applyAlignment="1" applyProtection="1">
      <alignment horizontal="justify" vertical="center" wrapText="1"/>
      <protection hidden="1"/>
    </xf>
    <xf numFmtId="0" fontId="41" fillId="5" borderId="5" xfId="1" applyNumberFormat="1" applyFont="1" applyFill="1" applyBorder="1" applyAlignment="1" applyProtection="1">
      <alignment horizontal="justify" vertical="center" wrapText="1"/>
      <protection hidden="1"/>
    </xf>
    <xf numFmtId="0" fontId="41" fillId="5" borderId="10" xfId="1" applyNumberFormat="1" applyFont="1" applyFill="1" applyBorder="1" applyAlignment="1" applyProtection="1">
      <alignment horizontal="justify" vertical="center" wrapText="1"/>
      <protection hidden="1"/>
    </xf>
    <xf numFmtId="0" fontId="23" fillId="5" borderId="16" xfId="1" applyNumberFormat="1" applyFont="1" applyFill="1" applyBorder="1" applyAlignment="1" applyProtection="1">
      <alignment horizontal="left" vertical="center" wrapText="1"/>
      <protection hidden="1"/>
    </xf>
    <xf numFmtId="0" fontId="23" fillId="5" borderId="5" xfId="1" applyNumberFormat="1" applyFont="1" applyFill="1" applyBorder="1" applyAlignment="1" applyProtection="1">
      <alignment horizontal="left" vertical="center" wrapText="1"/>
      <protection hidden="1"/>
    </xf>
    <xf numFmtId="0" fontId="23" fillId="5" borderId="10" xfId="1" applyNumberFormat="1" applyFont="1" applyFill="1" applyBorder="1" applyAlignment="1" applyProtection="1">
      <alignment horizontal="left" vertical="center" wrapText="1"/>
      <protection hidden="1"/>
    </xf>
    <xf numFmtId="0" fontId="29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23" fillId="5" borderId="9" xfId="1" applyNumberFormat="1" applyFont="1" applyFill="1" applyBorder="1" applyAlignment="1" applyProtection="1">
      <alignment horizontal="justify" vertical="center" wrapText="1"/>
      <protection hidden="1"/>
    </xf>
    <xf numFmtId="0" fontId="23" fillId="5" borderId="7" xfId="1" applyNumberFormat="1" applyFont="1" applyFill="1" applyBorder="1" applyAlignment="1" applyProtection="1">
      <alignment horizontal="justify" vertical="center" wrapText="1"/>
      <protection hidden="1"/>
    </xf>
    <xf numFmtId="0" fontId="23" fillId="5" borderId="3" xfId="1" applyNumberFormat="1" applyFont="1" applyFill="1" applyBorder="1" applyAlignment="1" applyProtection="1">
      <alignment horizontal="justify" vertical="center" wrapText="1"/>
      <protection hidden="1"/>
    </xf>
    <xf numFmtId="0" fontId="29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29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7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27" fillId="5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2" xfId="1" applyNumberFormat="1" applyFont="1" applyFill="1" applyBorder="1" applyAlignment="1" applyProtection="1">
      <alignment horizontal="center" vertical="center" wrapText="1" readingOrder="1"/>
      <protection hidden="1"/>
    </xf>
    <xf numFmtId="0" fontId="2" fillId="5" borderId="13" xfId="1" applyNumberFormat="1" applyFont="1" applyFill="1" applyBorder="1" applyAlignment="1" applyProtection="1">
      <alignment horizontal="center" vertical="center" wrapText="1" readingOrder="1"/>
      <protection hidden="1"/>
    </xf>
    <xf numFmtId="0" fontId="4" fillId="5" borderId="16" xfId="1" applyNumberFormat="1" applyFont="1" applyFill="1" applyBorder="1" applyAlignment="1" applyProtection="1">
      <alignment horizontal="center" vertical="center"/>
      <protection hidden="1"/>
    </xf>
    <xf numFmtId="0" fontId="4" fillId="5" borderId="5" xfId="1" applyNumberFormat="1" applyFont="1" applyFill="1" applyBorder="1" applyAlignment="1" applyProtection="1">
      <alignment horizontal="center" vertical="center"/>
      <protection hidden="1"/>
    </xf>
    <xf numFmtId="0" fontId="4" fillId="5" borderId="17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0" fillId="0" borderId="4" xfId="1" applyNumberFormat="1" applyFont="1" applyBorder="1" applyAlignment="1" applyProtection="1">
      <alignment horizontal="left"/>
      <protection locked="0"/>
    </xf>
    <xf numFmtId="0" fontId="0" fillId="0" borderId="11" xfId="1" applyNumberFormat="1" applyFont="1" applyBorder="1" applyAlignment="1" applyProtection="1">
      <alignment horizontal="left"/>
      <protection locked="0"/>
    </xf>
    <xf numFmtId="0" fontId="9" fillId="5" borderId="8" xfId="1" applyNumberFormat="1" applyFont="1" applyFill="1" applyBorder="1" applyAlignment="1" applyProtection="1">
      <alignment horizontal="center" wrapText="1"/>
      <protection hidden="1"/>
    </xf>
    <xf numFmtId="0" fontId="9" fillId="5" borderId="0" xfId="1" applyNumberFormat="1" applyFont="1" applyFill="1" applyBorder="1" applyAlignment="1" applyProtection="1">
      <alignment horizontal="center" wrapText="1"/>
      <protection hidden="1"/>
    </xf>
    <xf numFmtId="0" fontId="9" fillId="5" borderId="6" xfId="1" applyNumberFormat="1" applyFont="1" applyFill="1" applyBorder="1" applyAlignment="1" applyProtection="1">
      <alignment horizontal="center" wrapText="1"/>
      <protection hidden="1"/>
    </xf>
    <xf numFmtId="0" fontId="40" fillId="5" borderId="10" xfId="1" applyNumberFormat="1" applyFont="1" applyFill="1" applyBorder="1" applyAlignment="1" applyProtection="1">
      <alignment horizontal="center" vertical="center" wrapText="1"/>
      <protection hidden="1"/>
    </xf>
    <xf numFmtId="0" fontId="2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5" borderId="9" xfId="1" applyNumberFormat="1" applyFont="1" applyFill="1" applyBorder="1" applyAlignment="1" applyProtection="1">
      <alignment horizontal="center" wrapText="1"/>
      <protection hidden="1"/>
    </xf>
    <xf numFmtId="0" fontId="9" fillId="5" borderId="7" xfId="1" applyNumberFormat="1" applyFont="1" applyFill="1" applyBorder="1" applyAlignment="1" applyProtection="1">
      <alignment horizontal="center" wrapText="1"/>
      <protection hidden="1"/>
    </xf>
    <xf numFmtId="0" fontId="9" fillId="5" borderId="3" xfId="1" applyNumberFormat="1" applyFont="1" applyFill="1" applyBorder="1" applyAlignment="1" applyProtection="1">
      <alignment horizontal="center" wrapText="1"/>
      <protection hidden="1"/>
    </xf>
    <xf numFmtId="0" fontId="9" fillId="5" borderId="9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7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9" xfId="1" applyNumberFormat="1" applyFont="1" applyBorder="1" applyAlignment="1" applyProtection="1">
      <alignment horizontal="left" wrapText="1"/>
      <protection locked="0"/>
    </xf>
    <xf numFmtId="0" fontId="0" fillId="0" borderId="7" xfId="1" applyNumberFormat="1" applyFont="1" applyBorder="1" applyAlignment="1" applyProtection="1">
      <alignment horizontal="left" wrapText="1"/>
      <protection locked="0"/>
    </xf>
    <xf numFmtId="0" fontId="0" fillId="0" borderId="3" xfId="1" applyNumberFormat="1" applyFont="1" applyBorder="1" applyAlignment="1" applyProtection="1">
      <alignment horizontal="left" wrapText="1"/>
      <protection locked="0"/>
    </xf>
    <xf numFmtId="0" fontId="4" fillId="5" borderId="9" xfId="1" applyNumberFormat="1" applyFont="1" applyFill="1" applyBorder="1" applyAlignment="1" applyProtection="1">
      <alignment horizontal="center" wrapText="1"/>
      <protection hidden="1"/>
    </xf>
    <xf numFmtId="0" fontId="4" fillId="5" borderId="7" xfId="1" applyNumberFormat="1" applyFont="1" applyFill="1" applyBorder="1" applyAlignment="1" applyProtection="1">
      <alignment horizontal="center" wrapText="1"/>
      <protection hidden="1"/>
    </xf>
    <xf numFmtId="0" fontId="4" fillId="5" borderId="3" xfId="1" applyNumberFormat="1" applyFont="1" applyFill="1" applyBorder="1" applyAlignment="1" applyProtection="1">
      <alignment horizontal="center" wrapText="1"/>
      <protection hidden="1"/>
    </xf>
    <xf numFmtId="0" fontId="9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0" xfId="1" applyNumberFormat="1" applyFont="1" applyFill="1" applyBorder="1" applyAlignment="1" applyProtection="1">
      <alignment horizontal="left" vertical="center" wrapText="1"/>
      <protection hidden="1"/>
    </xf>
    <xf numFmtId="164" fontId="4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10" xfId="1" applyNumberFormat="1" applyFont="1" applyFill="1" applyBorder="1" applyAlignment="1" applyProtection="1">
      <alignment horizontal="center" wrapText="1"/>
      <protection hidden="1"/>
    </xf>
    <xf numFmtId="0" fontId="2" fillId="2" borderId="0" xfId="1" applyNumberFormat="1" applyFont="1" applyFill="1" applyBorder="1" applyAlignment="1" applyProtection="1">
      <alignment horizontal="center"/>
      <protection hidden="1"/>
    </xf>
    <xf numFmtId="22" fontId="7" fillId="2" borderId="0" xfId="1" applyNumberFormat="1" applyFont="1" applyFill="1" applyBorder="1" applyAlignment="1" applyProtection="1">
      <alignment horizontal="left"/>
      <protection hidden="1"/>
    </xf>
    <xf numFmtId="0" fontId="7" fillId="2" borderId="0" xfId="1" applyNumberFormat="1" applyFont="1" applyFill="1" applyBorder="1" applyAlignment="1" applyProtection="1">
      <alignment horizontal="left"/>
      <protection hidden="1"/>
    </xf>
    <xf numFmtId="0" fontId="18" fillId="2" borderId="0" xfId="1" applyNumberFormat="1" applyFont="1" applyFill="1" applyBorder="1" applyAlignment="1" applyProtection="1">
      <alignment horizontal="center" vertical="top" wrapText="1"/>
      <protection hidden="1"/>
    </xf>
    <xf numFmtId="0" fontId="2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justify" vertical="center" wrapText="1"/>
      <protection locked="0"/>
    </xf>
    <xf numFmtId="0" fontId="0" fillId="0" borderId="7" xfId="1" applyNumberFormat="1" applyFont="1" applyBorder="1" applyAlignment="1" applyProtection="1">
      <alignment horizontal="justify" vertical="center" wrapText="1"/>
      <protection locked="0"/>
    </xf>
    <xf numFmtId="0" fontId="0" fillId="0" borderId="3" xfId="1" applyNumberFormat="1" applyFont="1" applyBorder="1" applyAlignment="1" applyProtection="1">
      <alignment horizontal="justify" vertical="center" wrapText="1"/>
      <protection locked="0"/>
    </xf>
    <xf numFmtId="0" fontId="7" fillId="5" borderId="0" xfId="1" applyNumberFormat="1" applyFont="1" applyFill="1" applyBorder="1" applyAlignment="1" applyProtection="1">
      <alignment horizontal="center" wrapText="1"/>
      <protection hidden="1"/>
    </xf>
    <xf numFmtId="0" fontId="7" fillId="5" borderId="6" xfId="1" applyNumberFormat="1" applyFont="1" applyFill="1" applyBorder="1" applyAlignment="1" applyProtection="1">
      <alignment horizontal="center" wrapText="1"/>
      <protection hidden="1"/>
    </xf>
    <xf numFmtId="2" fontId="2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0" xfId="1" applyNumberFormat="1" applyFont="1" applyFill="1" applyBorder="1" applyAlignment="1" applyProtection="1">
      <alignment horizontal="center" vertical="center"/>
      <protection hidden="1"/>
    </xf>
    <xf numFmtId="0" fontId="48" fillId="5" borderId="9" xfId="1" applyNumberFormat="1" applyFont="1" applyFill="1" applyBorder="1" applyAlignment="1" applyProtection="1">
      <alignment horizontal="center" vertical="center" wrapText="1"/>
      <protection hidden="1"/>
    </xf>
    <xf numFmtId="0" fontId="48" fillId="5" borderId="7" xfId="1" applyNumberFormat="1" applyFont="1" applyFill="1" applyBorder="1" applyAlignment="1" applyProtection="1">
      <alignment horizontal="center" vertical="center" wrapText="1"/>
      <protection hidden="1"/>
    </xf>
    <xf numFmtId="0" fontId="48" fillId="5" borderId="3" xfId="1" applyNumberFormat="1" applyFont="1" applyFill="1" applyBorder="1" applyAlignment="1" applyProtection="1">
      <alignment horizontal="center" vertical="center" wrapText="1"/>
      <protection hidden="1"/>
    </xf>
    <xf numFmtId="2" fontId="12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0" xfId="1" applyNumberFormat="1" applyFont="1" applyFill="1" applyBorder="1" applyAlignment="1" applyProtection="1">
      <alignment horizontal="center"/>
      <protection hidden="1"/>
    </xf>
    <xf numFmtId="0" fontId="6" fillId="2" borderId="0" xfId="1" applyNumberFormat="1" applyFont="1" applyFill="1" applyBorder="1" applyAlignment="1" applyProtection="1">
      <alignment horizontal="center" vertical="center"/>
      <protection hidden="1"/>
    </xf>
    <xf numFmtId="0" fontId="6" fillId="2" borderId="5" xfId="1" applyNumberFormat="1" applyFont="1" applyFill="1" applyBorder="1" applyAlignment="1" applyProtection="1">
      <alignment horizontal="center" vertical="center"/>
      <protection hidden="1"/>
    </xf>
    <xf numFmtId="0" fontId="46" fillId="5" borderId="0" xfId="1" applyNumberFormat="1" applyFont="1" applyFill="1" applyBorder="1" applyAlignment="1" applyProtection="1">
      <alignment horizontal="center" wrapText="1"/>
      <protection hidden="1"/>
    </xf>
    <xf numFmtId="0" fontId="46" fillId="5" borderId="6" xfId="1" applyNumberFormat="1" applyFont="1" applyFill="1" applyBorder="1" applyAlignment="1" applyProtection="1">
      <alignment horizontal="center" wrapText="1"/>
      <protection hidden="1"/>
    </xf>
  </cellXfs>
  <cellStyles count="5">
    <cellStyle name="Custom - Modelo8" xfId="1"/>
    <cellStyle name="Euro" xfId="2"/>
    <cellStyle name="Millares" xfId="3" builtinId="3"/>
    <cellStyle name="Moneda" xfId="4" builtinId="4"/>
    <cellStyle name="Normal" xfId="0" builtinId="0"/>
  </cellStyles>
  <dxfs count="1">
    <dxf>
      <font>
        <b/>
        <i val="0"/>
        <condense val="0"/>
        <extend val="0"/>
      </font>
      <fill>
        <patternFill>
          <bgColor indexed="6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4ABF1.B8A6BC70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31749</xdr:rowOff>
    </xdr:from>
    <xdr:to>
      <xdr:col>5</xdr:col>
      <xdr:colOff>0</xdr:colOff>
      <xdr:row>1</xdr:row>
      <xdr:rowOff>719666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74082"/>
          <a:ext cx="4148666" cy="6879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21167</xdr:colOff>
      <xdr:row>1</xdr:row>
      <xdr:rowOff>34427</xdr:rowOff>
    </xdr:from>
    <xdr:to>
      <xdr:col>2</xdr:col>
      <xdr:colOff>910168</xdr:colOff>
      <xdr:row>1</xdr:row>
      <xdr:rowOff>709083</xdr:rowOff>
    </xdr:to>
    <xdr:pic>
      <xdr:nvPicPr>
        <xdr:cNvPr id="3" name="Imagen 10" descr="cid:image001.png@01D4ABF1.B8A6BC70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584" y="76760"/>
          <a:ext cx="3884084" cy="674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min\Configuraci&#243;n%20local\Archivos%20temporales%20de%20Internet\Content.IE5\RQCCIC70\Evaluacion%20Anual%20DG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to%20RhNet\Archivos%20Planos%20de%20Resultados_1\FORMATOS%202014\EAD2011Vobo\Evaluacion%201&#176;%20a&#241;o%20a%20Enla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 Individuales"/>
      <sheetName val="ACT.EXT."/>
      <sheetName val="eap-SUPERIOR"/>
      <sheetName val="eap-SUP-DESARROLLO"/>
      <sheetName val="eap-Otro Factor a Evaluar"/>
      <sheetName val="eap-JEFE"/>
      <sheetName val="Metas Instit- Colect"/>
      <sheetName val="eap-AUTO"/>
      <sheetName val="APOR.DEST."/>
      <sheetName val="Resumen personal"/>
      <sheetName val="tablas de calculo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CIFM"/>
      <sheetName val="ACT.EXT."/>
      <sheetName val="vcai-SUPERIOR"/>
      <sheetName val="vcai-DESARROLLO"/>
      <sheetName val="CAPACITACION"/>
      <sheetName val="vcai-3° EVALUADOR"/>
      <sheetName val="VCCOGR"/>
      <sheetName val="vcai-AUTO"/>
      <sheetName val="APOR.DEST."/>
      <sheetName val="Resumen personal"/>
      <sheetName val="tablas de calculo"/>
    </sheetNames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73"/>
  <sheetViews>
    <sheetView showGridLines="0" zoomScale="90" zoomScaleNormal="90" zoomScaleSheetLayoutView="70" zoomScalePageLayoutView="70" workbookViewId="0"/>
  </sheetViews>
  <sheetFormatPr baseColWidth="10" defaultColWidth="0" defaultRowHeight="14.25" customHeight="1" zeroHeight="1" x14ac:dyDescent="0.2"/>
  <cols>
    <col min="1" max="1" width="1.7109375" customWidth="1"/>
    <col min="2" max="2" width="17.140625" customWidth="1"/>
    <col min="3" max="3" width="12.5703125" customWidth="1"/>
    <col min="4" max="4" width="14.140625" customWidth="1"/>
    <col min="5" max="5" width="18.42578125" customWidth="1"/>
    <col min="6" max="6" width="8.28515625" customWidth="1"/>
    <col min="7" max="7" width="24.5703125" customWidth="1"/>
    <col min="8" max="8" width="24.85546875" customWidth="1"/>
    <col min="9" max="9" width="26.85546875" customWidth="1"/>
    <col min="10" max="10" width="25.42578125" customWidth="1"/>
    <col min="11" max="11" width="17.140625" customWidth="1"/>
    <col min="12" max="12" width="1.7109375" customWidth="1"/>
    <col min="13" max="16384" width="13.42578125" hidden="1"/>
  </cols>
  <sheetData>
    <row r="1" spans="1:12" ht="3" customHeight="1" x14ac:dyDescent="0.2">
      <c r="A1" s="368"/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</row>
    <row r="2" spans="1:12" ht="59.25" customHeight="1" x14ac:dyDescent="0.2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</row>
    <row r="3" spans="1:12" s="367" customFormat="1" ht="3" customHeight="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s="367" customFormat="1" ht="27.75" customHeight="1" x14ac:dyDescent="0.2">
      <c r="A4" s="30"/>
      <c r="B4" s="454" t="s">
        <v>235</v>
      </c>
      <c r="C4" s="455"/>
      <c r="D4" s="455"/>
      <c r="E4" s="455"/>
      <c r="F4" s="455"/>
      <c r="G4" s="455"/>
      <c r="H4" s="455"/>
      <c r="I4" s="455"/>
      <c r="J4" s="455"/>
      <c r="K4" s="456"/>
      <c r="L4" s="29"/>
    </row>
    <row r="5" spans="1:12" s="367" customFormat="1" ht="3" customHeight="1" x14ac:dyDescent="0.2">
      <c r="A5" s="31"/>
      <c r="B5" s="37"/>
      <c r="C5" s="37"/>
      <c r="D5" s="37"/>
      <c r="E5" s="37"/>
      <c r="F5" s="37"/>
      <c r="G5" s="37"/>
      <c r="H5" s="37"/>
      <c r="I5" s="37"/>
      <c r="J5" s="37"/>
      <c r="K5" s="37"/>
      <c r="L5" s="29"/>
    </row>
    <row r="6" spans="1:12" s="367" customFormat="1" ht="39.75" customHeight="1" x14ac:dyDescent="0.2">
      <c r="A6" s="29"/>
      <c r="B6" s="457"/>
      <c r="C6" s="458"/>
      <c r="D6" s="458"/>
      <c r="E6" s="458"/>
      <c r="F6" s="151"/>
      <c r="G6" s="386"/>
      <c r="H6" s="351"/>
      <c r="I6" s="109"/>
      <c r="J6" s="351"/>
      <c r="K6" s="110"/>
      <c r="L6" s="29"/>
    </row>
    <row r="7" spans="1:12" s="367" customFormat="1" ht="9.75" customHeight="1" x14ac:dyDescent="0.2">
      <c r="A7" s="29"/>
      <c r="B7" s="459" t="s">
        <v>147</v>
      </c>
      <c r="C7" s="460"/>
      <c r="D7" s="460"/>
      <c r="E7" s="460"/>
      <c r="F7" s="68"/>
      <c r="G7" s="144" t="s">
        <v>148</v>
      </c>
      <c r="H7" s="24"/>
      <c r="I7" s="144" t="s">
        <v>149</v>
      </c>
      <c r="J7" s="24"/>
      <c r="K7" s="131" t="s">
        <v>150</v>
      </c>
      <c r="L7" s="29"/>
    </row>
    <row r="8" spans="1:12" s="367" customFormat="1" ht="46.5" customHeight="1" x14ac:dyDescent="0.2">
      <c r="A8" s="29"/>
      <c r="B8" s="461"/>
      <c r="C8" s="462"/>
      <c r="D8" s="462"/>
      <c r="E8" s="462"/>
      <c r="F8" s="352"/>
      <c r="G8" s="462"/>
      <c r="H8" s="462"/>
      <c r="I8" s="462"/>
      <c r="J8" s="462"/>
      <c r="K8" s="463"/>
      <c r="L8" s="29"/>
    </row>
    <row r="9" spans="1:12" s="367" customFormat="1" ht="12.75" customHeight="1" x14ac:dyDescent="0.2">
      <c r="A9" s="29"/>
      <c r="B9" s="459" t="s">
        <v>151</v>
      </c>
      <c r="C9" s="460"/>
      <c r="D9" s="460"/>
      <c r="E9" s="460"/>
      <c r="F9" s="68"/>
      <c r="G9" s="419" t="s">
        <v>152</v>
      </c>
      <c r="H9" s="419"/>
      <c r="I9" s="419"/>
      <c r="J9" s="419"/>
      <c r="K9" s="467"/>
      <c r="L9" s="35"/>
    </row>
    <row r="10" spans="1:12" s="367" customFormat="1" ht="26.25" customHeight="1" x14ac:dyDescent="0.2">
      <c r="A10" s="29"/>
      <c r="B10" s="461"/>
      <c r="C10" s="462"/>
      <c r="D10" s="462"/>
      <c r="E10" s="462"/>
      <c r="F10" s="462"/>
      <c r="G10" s="462"/>
      <c r="H10" s="462"/>
      <c r="I10" s="462"/>
      <c r="J10" s="462"/>
      <c r="K10" s="463"/>
      <c r="L10" s="29"/>
    </row>
    <row r="11" spans="1:12" s="367" customFormat="1" ht="12.75" customHeight="1" x14ac:dyDescent="0.2">
      <c r="A11" s="29"/>
      <c r="B11" s="468" t="s">
        <v>201</v>
      </c>
      <c r="C11" s="428"/>
      <c r="D11" s="428"/>
      <c r="E11" s="428"/>
      <c r="F11" s="428"/>
      <c r="G11" s="428"/>
      <c r="H11" s="428"/>
      <c r="I11" s="428"/>
      <c r="J11" s="428"/>
      <c r="K11" s="469"/>
      <c r="L11" s="29"/>
    </row>
    <row r="12" spans="1:12" s="367" customFormat="1" ht="26.45" customHeight="1" x14ac:dyDescent="0.2">
      <c r="A12" s="29"/>
      <c r="B12" s="470"/>
      <c r="C12" s="471"/>
      <c r="D12" s="471"/>
      <c r="E12" s="471"/>
      <c r="F12" s="471"/>
      <c r="G12" s="471"/>
      <c r="H12" s="471"/>
      <c r="I12" s="471"/>
      <c r="J12" s="471"/>
      <c r="K12" s="472"/>
      <c r="L12" s="29"/>
    </row>
    <row r="13" spans="1:12" s="367" customFormat="1" ht="12.75" customHeight="1" x14ac:dyDescent="0.2">
      <c r="A13" s="29"/>
      <c r="B13" s="473" t="s">
        <v>153</v>
      </c>
      <c r="C13" s="474"/>
      <c r="D13" s="474"/>
      <c r="E13" s="474"/>
      <c r="F13" s="474"/>
      <c r="G13" s="474"/>
      <c r="H13" s="474"/>
      <c r="I13" s="474"/>
      <c r="J13" s="474"/>
      <c r="K13" s="475"/>
      <c r="L13" s="29"/>
    </row>
    <row r="14" spans="1:12" s="367" customFormat="1" ht="2.4500000000000002" customHeight="1" x14ac:dyDescent="0.2">
      <c r="A14" s="29"/>
      <c r="B14" s="7"/>
      <c r="C14" s="7"/>
      <c r="D14" s="7"/>
      <c r="E14" s="7"/>
      <c r="F14" s="7"/>
      <c r="G14" s="7"/>
      <c r="H14" s="7"/>
      <c r="I14" s="7"/>
      <c r="J14" s="7"/>
      <c r="K14" s="7"/>
      <c r="L14" s="29"/>
    </row>
    <row r="15" spans="1:12" s="367" customFormat="1" ht="24.75" customHeight="1" x14ac:dyDescent="0.2">
      <c r="A15" s="29"/>
      <c r="B15" s="420" t="s">
        <v>142</v>
      </c>
      <c r="C15" s="421"/>
      <c r="D15" s="421"/>
      <c r="E15" s="421"/>
      <c r="F15" s="422"/>
      <c r="G15" s="476" t="s">
        <v>17</v>
      </c>
      <c r="H15" s="477"/>
      <c r="I15" s="477"/>
      <c r="J15" s="477"/>
      <c r="K15" s="478"/>
      <c r="L15" s="29"/>
    </row>
    <row r="16" spans="1:12" s="367" customFormat="1" ht="24.75" customHeight="1" x14ac:dyDescent="0.2">
      <c r="A16" s="29"/>
      <c r="B16" s="464"/>
      <c r="C16" s="465"/>
      <c r="D16" s="465"/>
      <c r="E16" s="465"/>
      <c r="F16" s="466"/>
      <c r="G16" s="145" t="s">
        <v>154</v>
      </c>
      <c r="H16" s="145" t="s">
        <v>13</v>
      </c>
      <c r="I16" s="145" t="s">
        <v>155</v>
      </c>
      <c r="J16" s="145" t="s">
        <v>156</v>
      </c>
      <c r="K16" s="412" t="s">
        <v>57</v>
      </c>
      <c r="L16" s="29"/>
    </row>
    <row r="17" spans="1:12" s="367" customFormat="1" ht="121.5" customHeight="1" x14ac:dyDescent="0.2">
      <c r="A17" s="29"/>
      <c r="B17" s="479" t="s">
        <v>251</v>
      </c>
      <c r="C17" s="453"/>
      <c r="D17" s="453"/>
      <c r="E17" s="453"/>
      <c r="F17" s="453"/>
      <c r="G17" s="146" t="s">
        <v>160</v>
      </c>
      <c r="H17" s="383"/>
      <c r="I17" s="383"/>
      <c r="J17" s="383"/>
      <c r="K17" s="413"/>
      <c r="L17" s="29"/>
    </row>
    <row r="18" spans="1:12" s="367" customFormat="1" ht="25.5" customHeight="1" x14ac:dyDescent="0.2">
      <c r="A18" s="29"/>
      <c r="B18" s="439" t="s">
        <v>15</v>
      </c>
      <c r="C18" s="440"/>
      <c r="D18" s="385"/>
      <c r="E18" s="147" t="s">
        <v>16</v>
      </c>
      <c r="F18" s="21"/>
      <c r="G18" s="10"/>
      <c r="H18" s="10"/>
      <c r="I18" s="10"/>
      <c r="J18" s="10"/>
      <c r="K18" s="10"/>
      <c r="L18" s="29"/>
    </row>
    <row r="19" spans="1:12" s="367" customFormat="1" ht="24.75" customHeight="1" x14ac:dyDescent="0.2">
      <c r="A19" s="29"/>
      <c r="B19" s="420" t="s">
        <v>143</v>
      </c>
      <c r="C19" s="421"/>
      <c r="D19" s="421"/>
      <c r="E19" s="421"/>
      <c r="F19" s="422"/>
      <c r="G19" s="476" t="s">
        <v>17</v>
      </c>
      <c r="H19" s="477"/>
      <c r="I19" s="477"/>
      <c r="J19" s="477"/>
      <c r="K19" s="478"/>
      <c r="L19" s="29"/>
    </row>
    <row r="20" spans="1:12" s="367" customFormat="1" ht="24.75" customHeight="1" x14ac:dyDescent="0.2">
      <c r="A20" s="29"/>
      <c r="B20" s="464"/>
      <c r="C20" s="465"/>
      <c r="D20" s="465"/>
      <c r="E20" s="465"/>
      <c r="F20" s="466"/>
      <c r="G20" s="145" t="s">
        <v>154</v>
      </c>
      <c r="H20" s="145" t="s">
        <v>13</v>
      </c>
      <c r="I20" s="145" t="s">
        <v>155</v>
      </c>
      <c r="J20" s="145" t="s">
        <v>156</v>
      </c>
      <c r="K20" s="412" t="s">
        <v>57</v>
      </c>
      <c r="L20" s="29"/>
    </row>
    <row r="21" spans="1:12" s="367" customFormat="1" ht="123.95" customHeight="1" x14ac:dyDescent="0.2">
      <c r="A21" s="29"/>
      <c r="B21" s="453"/>
      <c r="C21" s="453"/>
      <c r="D21" s="453"/>
      <c r="E21" s="453"/>
      <c r="F21" s="453"/>
      <c r="G21" s="146" t="s">
        <v>160</v>
      </c>
      <c r="H21" s="383"/>
      <c r="I21" s="383"/>
      <c r="J21" s="383"/>
      <c r="K21" s="413"/>
      <c r="L21" s="29"/>
    </row>
    <row r="22" spans="1:12" s="367" customFormat="1" ht="25.5" customHeight="1" x14ac:dyDescent="0.2">
      <c r="A22" s="29"/>
      <c r="B22" s="439" t="s">
        <v>15</v>
      </c>
      <c r="C22" s="440"/>
      <c r="D22" s="385"/>
      <c r="E22" s="147" t="s">
        <v>16</v>
      </c>
      <c r="F22" s="21"/>
      <c r="G22" s="3"/>
      <c r="H22" s="3"/>
      <c r="I22" s="3"/>
      <c r="J22" s="3"/>
      <c r="K22" s="17"/>
      <c r="L22" s="29"/>
    </row>
    <row r="23" spans="1:12" s="367" customFormat="1" ht="24.75" customHeight="1" x14ac:dyDescent="0.2">
      <c r="A23" s="29"/>
      <c r="B23" s="420" t="s">
        <v>144</v>
      </c>
      <c r="C23" s="421"/>
      <c r="D23" s="421"/>
      <c r="E23" s="421"/>
      <c r="F23" s="422"/>
      <c r="G23" s="476" t="s">
        <v>17</v>
      </c>
      <c r="H23" s="477"/>
      <c r="I23" s="477"/>
      <c r="J23" s="477"/>
      <c r="K23" s="478"/>
      <c r="L23" s="29"/>
    </row>
    <row r="24" spans="1:12" s="367" customFormat="1" ht="24.75" customHeight="1" x14ac:dyDescent="0.2">
      <c r="A24" s="29"/>
      <c r="B24" s="464"/>
      <c r="C24" s="465"/>
      <c r="D24" s="465"/>
      <c r="E24" s="465"/>
      <c r="F24" s="466"/>
      <c r="G24" s="145" t="s">
        <v>154</v>
      </c>
      <c r="H24" s="145" t="s">
        <v>13</v>
      </c>
      <c r="I24" s="145" t="s">
        <v>155</v>
      </c>
      <c r="J24" s="145" t="s">
        <v>156</v>
      </c>
      <c r="K24" s="412" t="s">
        <v>57</v>
      </c>
      <c r="L24" s="29"/>
    </row>
    <row r="25" spans="1:12" s="367" customFormat="1" ht="123.95" customHeight="1" x14ac:dyDescent="0.2">
      <c r="A25" s="29"/>
      <c r="B25" s="453"/>
      <c r="C25" s="453"/>
      <c r="D25" s="453"/>
      <c r="E25" s="453"/>
      <c r="F25" s="453"/>
      <c r="G25" s="146" t="s">
        <v>160</v>
      </c>
      <c r="H25" s="383"/>
      <c r="I25" s="383"/>
      <c r="J25" s="383"/>
      <c r="K25" s="413"/>
      <c r="L25" s="29"/>
    </row>
    <row r="26" spans="1:12" s="367" customFormat="1" ht="25.5" customHeight="1" x14ac:dyDescent="0.2">
      <c r="A26" s="29"/>
      <c r="B26" s="439" t="s">
        <v>15</v>
      </c>
      <c r="C26" s="440"/>
      <c r="D26" s="385"/>
      <c r="E26" s="147" t="s">
        <v>16</v>
      </c>
      <c r="F26" s="21"/>
      <c r="G26" s="3"/>
      <c r="H26" s="3"/>
      <c r="I26" s="3"/>
      <c r="J26" s="3"/>
      <c r="K26" s="17"/>
      <c r="L26" s="29"/>
    </row>
    <row r="27" spans="1:12" s="367" customFormat="1" ht="24.75" customHeight="1" x14ac:dyDescent="0.2">
      <c r="A27" s="29"/>
      <c r="B27" s="420" t="s">
        <v>145</v>
      </c>
      <c r="C27" s="421"/>
      <c r="D27" s="421"/>
      <c r="E27" s="421"/>
      <c r="F27" s="422"/>
      <c r="G27" s="476" t="s">
        <v>17</v>
      </c>
      <c r="H27" s="477"/>
      <c r="I27" s="477"/>
      <c r="J27" s="477"/>
      <c r="K27" s="478"/>
      <c r="L27" s="29"/>
    </row>
    <row r="28" spans="1:12" s="367" customFormat="1" ht="24.75" customHeight="1" x14ac:dyDescent="0.2">
      <c r="A28" s="29"/>
      <c r="B28" s="464"/>
      <c r="C28" s="465"/>
      <c r="D28" s="465"/>
      <c r="E28" s="465"/>
      <c r="F28" s="466"/>
      <c r="G28" s="145" t="s">
        <v>154</v>
      </c>
      <c r="H28" s="145" t="s">
        <v>13</v>
      </c>
      <c r="I28" s="145" t="s">
        <v>155</v>
      </c>
      <c r="J28" s="145" t="s">
        <v>156</v>
      </c>
      <c r="K28" s="412" t="s">
        <v>57</v>
      </c>
      <c r="L28" s="29"/>
    </row>
    <row r="29" spans="1:12" s="367" customFormat="1" ht="123.95" customHeight="1" x14ac:dyDescent="0.2">
      <c r="A29" s="29"/>
      <c r="B29" s="453" t="s">
        <v>132</v>
      </c>
      <c r="C29" s="453"/>
      <c r="D29" s="453"/>
      <c r="E29" s="453"/>
      <c r="F29" s="453"/>
      <c r="G29" s="146" t="s">
        <v>160</v>
      </c>
      <c r="H29" s="384"/>
      <c r="I29" s="384"/>
      <c r="J29" s="384"/>
      <c r="K29" s="413"/>
      <c r="L29" s="29"/>
    </row>
    <row r="30" spans="1:12" s="367" customFormat="1" ht="25.5" customHeight="1" x14ac:dyDescent="0.2">
      <c r="A30" s="29"/>
      <c r="B30" s="439" t="s">
        <v>15</v>
      </c>
      <c r="C30" s="440"/>
      <c r="D30" s="12"/>
      <c r="E30" s="147" t="s">
        <v>16</v>
      </c>
      <c r="F30" s="21"/>
      <c r="G30" s="3"/>
      <c r="H30" s="3"/>
      <c r="I30" s="3"/>
      <c r="J30" s="3"/>
      <c r="K30" s="3"/>
      <c r="L30" s="29"/>
    </row>
    <row r="31" spans="1:12" s="367" customFormat="1" ht="24.75" customHeight="1" x14ac:dyDescent="0.2">
      <c r="A31" s="32"/>
      <c r="B31" s="420" t="s">
        <v>146</v>
      </c>
      <c r="C31" s="421"/>
      <c r="D31" s="421"/>
      <c r="E31" s="421"/>
      <c r="F31" s="422"/>
      <c r="G31" s="447" t="s">
        <v>17</v>
      </c>
      <c r="H31" s="448"/>
      <c r="I31" s="448"/>
      <c r="J31" s="448"/>
      <c r="K31" s="449"/>
      <c r="L31" s="32"/>
    </row>
    <row r="32" spans="1:12" s="367" customFormat="1" ht="24.75" customHeight="1" x14ac:dyDescent="0.2">
      <c r="A32" s="29"/>
      <c r="B32" s="423"/>
      <c r="C32" s="424"/>
      <c r="D32" s="424"/>
      <c r="E32" s="424"/>
      <c r="F32" s="425"/>
      <c r="G32" s="145" t="s">
        <v>154</v>
      </c>
      <c r="H32" s="145" t="s">
        <v>13</v>
      </c>
      <c r="I32" s="145" t="s">
        <v>155</v>
      </c>
      <c r="J32" s="145" t="s">
        <v>156</v>
      </c>
      <c r="K32" s="412" t="s">
        <v>57</v>
      </c>
      <c r="L32" s="29"/>
    </row>
    <row r="33" spans="1:12" s="367" customFormat="1" ht="123.95" customHeight="1" x14ac:dyDescent="0.2">
      <c r="A33" s="29"/>
      <c r="B33" s="453" t="s">
        <v>133</v>
      </c>
      <c r="C33" s="453"/>
      <c r="D33" s="453"/>
      <c r="E33" s="453"/>
      <c r="F33" s="453"/>
      <c r="G33" s="146" t="s">
        <v>160</v>
      </c>
      <c r="H33" s="384"/>
      <c r="I33" s="384"/>
      <c r="J33" s="384"/>
      <c r="K33" s="413"/>
      <c r="L33" s="29"/>
    </row>
    <row r="34" spans="1:12" s="367" customFormat="1" ht="25.5" customHeight="1" x14ac:dyDescent="0.2">
      <c r="A34" s="29"/>
      <c r="B34" s="439" t="s">
        <v>15</v>
      </c>
      <c r="C34" s="440"/>
      <c r="D34" s="385"/>
      <c r="E34" s="147" t="s">
        <v>16</v>
      </c>
      <c r="F34" s="21"/>
      <c r="G34" s="3"/>
      <c r="H34" s="3"/>
      <c r="I34" s="3"/>
      <c r="J34" s="3"/>
      <c r="K34" s="3"/>
      <c r="L34" s="29"/>
    </row>
    <row r="35" spans="1:12" s="367" customFormat="1" ht="24.75" customHeight="1" x14ac:dyDescent="0.2">
      <c r="A35" s="29"/>
      <c r="B35" s="420" t="s">
        <v>241</v>
      </c>
      <c r="C35" s="421"/>
      <c r="D35" s="421"/>
      <c r="E35" s="421"/>
      <c r="F35" s="422"/>
      <c r="G35" s="476" t="s">
        <v>17</v>
      </c>
      <c r="H35" s="477"/>
      <c r="I35" s="477"/>
      <c r="J35" s="477"/>
      <c r="K35" s="478"/>
      <c r="L35" s="29"/>
    </row>
    <row r="36" spans="1:12" s="367" customFormat="1" ht="24.75" customHeight="1" x14ac:dyDescent="0.2">
      <c r="A36" s="29"/>
      <c r="B36" s="464"/>
      <c r="C36" s="465"/>
      <c r="D36" s="465"/>
      <c r="E36" s="465"/>
      <c r="F36" s="466"/>
      <c r="G36" s="145" t="s">
        <v>154</v>
      </c>
      <c r="H36" s="145" t="s">
        <v>13</v>
      </c>
      <c r="I36" s="145" t="s">
        <v>155</v>
      </c>
      <c r="J36" s="145" t="s">
        <v>156</v>
      </c>
      <c r="K36" s="412" t="s">
        <v>57</v>
      </c>
      <c r="L36" s="29"/>
    </row>
    <row r="37" spans="1:12" s="367" customFormat="1" ht="123.95" customHeight="1" x14ac:dyDescent="0.2">
      <c r="A37" s="29"/>
      <c r="B37" s="453" t="s">
        <v>132</v>
      </c>
      <c r="C37" s="453"/>
      <c r="D37" s="453"/>
      <c r="E37" s="453"/>
      <c r="F37" s="453"/>
      <c r="G37" s="146" t="s">
        <v>160</v>
      </c>
      <c r="H37" s="384"/>
      <c r="I37" s="384"/>
      <c r="J37" s="384"/>
      <c r="K37" s="413"/>
      <c r="L37" s="29"/>
    </row>
    <row r="38" spans="1:12" s="367" customFormat="1" ht="25.5" customHeight="1" x14ac:dyDescent="0.2">
      <c r="A38" s="29"/>
      <c r="B38" s="439" t="s">
        <v>15</v>
      </c>
      <c r="C38" s="440"/>
      <c r="D38" s="385"/>
      <c r="E38" s="147" t="s">
        <v>16</v>
      </c>
      <c r="F38" s="21"/>
      <c r="G38" s="3"/>
      <c r="H38" s="3"/>
      <c r="I38" s="3"/>
      <c r="J38" s="3"/>
      <c r="K38" s="3"/>
      <c r="L38" s="29"/>
    </row>
    <row r="39" spans="1:12" s="367" customFormat="1" ht="24.75" customHeight="1" x14ac:dyDescent="0.2">
      <c r="A39" s="32"/>
      <c r="B39" s="420" t="s">
        <v>242</v>
      </c>
      <c r="C39" s="421"/>
      <c r="D39" s="421"/>
      <c r="E39" s="421"/>
      <c r="F39" s="422"/>
      <c r="G39" s="447" t="s">
        <v>17</v>
      </c>
      <c r="H39" s="448"/>
      <c r="I39" s="448"/>
      <c r="J39" s="448"/>
      <c r="K39" s="449"/>
      <c r="L39" s="32"/>
    </row>
    <row r="40" spans="1:12" s="367" customFormat="1" ht="24.75" customHeight="1" x14ac:dyDescent="0.2">
      <c r="A40" s="29"/>
      <c r="B40" s="423"/>
      <c r="C40" s="424"/>
      <c r="D40" s="424"/>
      <c r="E40" s="424"/>
      <c r="F40" s="425"/>
      <c r="G40" s="145" t="s">
        <v>154</v>
      </c>
      <c r="H40" s="145" t="s">
        <v>13</v>
      </c>
      <c r="I40" s="145" t="s">
        <v>155</v>
      </c>
      <c r="J40" s="145" t="s">
        <v>156</v>
      </c>
      <c r="K40" s="412" t="s">
        <v>57</v>
      </c>
      <c r="L40" s="29"/>
    </row>
    <row r="41" spans="1:12" s="367" customFormat="1" ht="123.95" customHeight="1" x14ac:dyDescent="0.2">
      <c r="A41" s="29"/>
      <c r="B41" s="453" t="s">
        <v>133</v>
      </c>
      <c r="C41" s="453"/>
      <c r="D41" s="453"/>
      <c r="E41" s="453"/>
      <c r="F41" s="453"/>
      <c r="G41" s="146" t="s">
        <v>160</v>
      </c>
      <c r="H41" s="384"/>
      <c r="I41" s="384"/>
      <c r="J41" s="384"/>
      <c r="K41" s="413"/>
      <c r="L41" s="29"/>
    </row>
    <row r="42" spans="1:12" s="367" customFormat="1" ht="25.5" customHeight="1" x14ac:dyDescent="0.2">
      <c r="A42" s="29"/>
      <c r="B42" s="439" t="s">
        <v>15</v>
      </c>
      <c r="C42" s="440"/>
      <c r="D42" s="385"/>
      <c r="E42" s="147" t="s">
        <v>16</v>
      </c>
      <c r="F42" s="21"/>
      <c r="G42" s="3"/>
      <c r="H42" s="3"/>
      <c r="I42" s="3"/>
      <c r="J42" s="3"/>
      <c r="K42" s="3"/>
      <c r="L42" s="29"/>
    </row>
    <row r="43" spans="1:12" s="367" customFormat="1" ht="3" customHeight="1" x14ac:dyDescent="0.2">
      <c r="A43" s="29"/>
      <c r="B43" s="64"/>
      <c r="C43" s="353"/>
      <c r="D43" s="354"/>
      <c r="E43" s="117"/>
      <c r="F43" s="63"/>
      <c r="G43" s="97"/>
      <c r="H43" s="97"/>
      <c r="I43" s="97"/>
      <c r="J43" s="97"/>
      <c r="K43" s="29"/>
      <c r="L43" s="29"/>
    </row>
    <row r="44" spans="1:12" s="367" customFormat="1" ht="21" customHeight="1" x14ac:dyDescent="0.2">
      <c r="A44" s="29"/>
      <c r="B44" s="63" t="s">
        <v>40</v>
      </c>
      <c r="C44" s="416">
        <f>'tablas de calculo'!Z1</f>
        <v>0</v>
      </c>
      <c r="D44" s="417"/>
      <c r="E44" s="67">
        <f>SUM(F18,F22,F26,F30,F34,F38,F42)</f>
        <v>0</v>
      </c>
      <c r="F44" s="445"/>
      <c r="G44" s="446"/>
      <c r="H44" s="446"/>
      <c r="I44" s="54"/>
      <c r="J44" s="54"/>
      <c r="K44" s="54"/>
      <c r="L44" s="29"/>
    </row>
    <row r="45" spans="1:12" s="367" customFormat="1" ht="21" customHeight="1" x14ac:dyDescent="0.2">
      <c r="A45" s="29"/>
      <c r="B45" s="63" t="s">
        <v>41</v>
      </c>
      <c r="C45" s="416">
        <f>'tablas de calculo'!Z2</f>
        <v>0</v>
      </c>
      <c r="D45" s="417"/>
      <c r="E45" s="29"/>
      <c r="F45" s="446"/>
      <c r="G45" s="446"/>
      <c r="H45" s="446"/>
      <c r="I45" s="54"/>
      <c r="J45" s="54"/>
      <c r="K45" s="54"/>
      <c r="L45" s="29"/>
    </row>
    <row r="46" spans="1:12" s="367" customFormat="1" ht="21" customHeight="1" x14ac:dyDescent="0.2">
      <c r="A46" s="29"/>
      <c r="B46" s="63" t="s">
        <v>42</v>
      </c>
      <c r="C46" s="416">
        <f>'tablas de calculo'!Z3</f>
        <v>0</v>
      </c>
      <c r="D46" s="417"/>
      <c r="E46" s="29"/>
      <c r="F46" s="446"/>
      <c r="G46" s="446"/>
      <c r="H46" s="446"/>
      <c r="I46" s="54"/>
      <c r="J46" s="451"/>
      <c r="K46" s="451"/>
      <c r="L46" s="29"/>
    </row>
    <row r="47" spans="1:12" s="367" customFormat="1" ht="21" customHeight="1" x14ac:dyDescent="0.2">
      <c r="A47" s="29"/>
      <c r="B47" s="63" t="s">
        <v>134</v>
      </c>
      <c r="C47" s="416">
        <f>'tablas de calculo'!Z4</f>
        <v>0</v>
      </c>
      <c r="D47" s="417"/>
      <c r="E47" s="57"/>
      <c r="F47" s="418" t="s">
        <v>159</v>
      </c>
      <c r="G47" s="418"/>
      <c r="H47" s="418"/>
      <c r="I47" s="54"/>
      <c r="J47" s="451"/>
      <c r="K47" s="451"/>
      <c r="L47" s="29"/>
    </row>
    <row r="48" spans="1:12" s="367" customFormat="1" ht="21" customHeight="1" x14ac:dyDescent="0.2">
      <c r="A48" s="29"/>
      <c r="B48" s="63" t="s">
        <v>135</v>
      </c>
      <c r="C48" s="416">
        <f>'tablas de calculo'!Z5</f>
        <v>0</v>
      </c>
      <c r="D48" s="417"/>
      <c r="E48" s="57"/>
      <c r="F48" s="419"/>
      <c r="G48" s="419"/>
      <c r="H48" s="419"/>
      <c r="I48" s="54"/>
      <c r="J48" s="451"/>
      <c r="K48" s="451"/>
      <c r="L48" s="29"/>
    </row>
    <row r="49" spans="1:12" s="367" customFormat="1" ht="21" customHeight="1" x14ac:dyDescent="0.2">
      <c r="A49" s="29"/>
      <c r="B49" s="63" t="s">
        <v>243</v>
      </c>
      <c r="C49" s="416">
        <f>'tablas de calculo'!Z6</f>
        <v>0</v>
      </c>
      <c r="D49" s="417"/>
      <c r="E49" s="57"/>
      <c r="F49" s="419"/>
      <c r="G49" s="419"/>
      <c r="H49" s="419"/>
      <c r="I49" s="54"/>
      <c r="J49" s="451"/>
      <c r="K49" s="451"/>
      <c r="L49" s="29"/>
    </row>
    <row r="50" spans="1:12" s="367" customFormat="1" ht="21" customHeight="1" thickBot="1" x14ac:dyDescent="0.25">
      <c r="A50" s="33"/>
      <c r="B50" s="63" t="s">
        <v>244</v>
      </c>
      <c r="C50" s="442">
        <f>'tablas de calculo'!Z7</f>
        <v>0</v>
      </c>
      <c r="D50" s="443"/>
      <c r="E50" s="57"/>
      <c r="F50" s="445"/>
      <c r="G50" s="446"/>
      <c r="H50" s="446"/>
      <c r="I50" s="54"/>
      <c r="J50" s="451"/>
      <c r="K50" s="451"/>
      <c r="L50" s="29"/>
    </row>
    <row r="51" spans="1:12" s="367" customFormat="1" ht="30.75" customHeight="1" x14ac:dyDescent="0.2">
      <c r="A51" s="33"/>
      <c r="B51" s="64" t="s">
        <v>6</v>
      </c>
      <c r="C51" s="414" t="str">
        <f>'tablas de calculo'!Z8</f>
        <v>Revisa las ponderaciones</v>
      </c>
      <c r="D51" s="415"/>
      <c r="E51" s="57"/>
      <c r="F51" s="450"/>
      <c r="G51" s="450"/>
      <c r="H51" s="450"/>
      <c r="I51" s="54"/>
      <c r="J51" s="452"/>
      <c r="K51" s="452"/>
      <c r="L51" s="29"/>
    </row>
    <row r="52" spans="1:12" s="367" customFormat="1" ht="19.5" customHeight="1" x14ac:dyDescent="0.2">
      <c r="A52" s="33"/>
      <c r="B52" s="408" t="s">
        <v>7</v>
      </c>
      <c r="C52" s="410" t="str">
        <f>'tablas de calculo'!Z11</f>
        <v>Aplique la evaluación</v>
      </c>
      <c r="D52" s="411"/>
      <c r="E52" s="57"/>
      <c r="F52" s="444" t="s">
        <v>158</v>
      </c>
      <c r="G52" s="444"/>
      <c r="H52" s="444"/>
      <c r="I52" s="54"/>
      <c r="J52" s="418" t="s">
        <v>29</v>
      </c>
      <c r="K52" s="418"/>
      <c r="L52" s="29"/>
    </row>
    <row r="53" spans="1:12" s="367" customFormat="1" ht="19.5" customHeight="1" x14ac:dyDescent="0.2">
      <c r="A53" s="33"/>
      <c r="B53" s="409"/>
      <c r="C53" s="410"/>
      <c r="D53" s="411"/>
      <c r="E53" s="33"/>
      <c r="F53" s="33"/>
      <c r="G53" s="33"/>
      <c r="H53" s="54"/>
      <c r="I53" s="33"/>
      <c r="J53" s="33"/>
      <c r="K53" s="33"/>
      <c r="L53" s="29"/>
    </row>
    <row r="54" spans="1:12" s="367" customFormat="1" ht="13.5" customHeight="1" x14ac:dyDescent="0.2">
      <c r="A54" s="33"/>
      <c r="B54" s="397"/>
      <c r="C54" s="398"/>
      <c r="D54" s="33"/>
      <c r="E54" s="33"/>
      <c r="F54" s="33"/>
      <c r="G54" s="33"/>
      <c r="H54" s="54"/>
      <c r="I54" s="33"/>
      <c r="J54" s="33"/>
      <c r="K54" s="33"/>
      <c r="L54" s="29"/>
    </row>
    <row r="55" spans="1:12" s="367" customFormat="1" ht="32.25" customHeight="1" x14ac:dyDescent="0.2">
      <c r="A55" s="33"/>
      <c r="B55" s="397"/>
      <c r="C55" s="398"/>
      <c r="D55" s="33"/>
      <c r="E55" s="441"/>
      <c r="F55" s="441"/>
      <c r="G55" s="44"/>
      <c r="H55" s="141"/>
      <c r="I55" s="55"/>
      <c r="J55" s="392"/>
      <c r="K55" s="55"/>
      <c r="L55" s="29"/>
    </row>
    <row r="56" spans="1:12" s="367" customFormat="1" ht="14.25" customHeight="1" x14ac:dyDescent="0.2">
      <c r="A56" s="33"/>
      <c r="B56" s="397"/>
      <c r="C56" s="398"/>
      <c r="D56" s="33"/>
      <c r="E56" s="428" t="s">
        <v>45</v>
      </c>
      <c r="F56" s="428"/>
      <c r="G56" s="73"/>
      <c r="H56" s="61" t="s">
        <v>157</v>
      </c>
      <c r="I56" s="54"/>
      <c r="J56" s="387" t="s">
        <v>252</v>
      </c>
      <c r="K56" s="44"/>
      <c r="L56" s="29"/>
    </row>
    <row r="57" spans="1:12" s="367" customFormat="1" ht="13.5" customHeight="1" x14ac:dyDescent="0.2">
      <c r="A57" s="33"/>
      <c r="B57" s="54"/>
      <c r="C57" s="54"/>
      <c r="D57" s="29"/>
      <c r="E57" s="33"/>
      <c r="F57" s="355"/>
      <c r="G57" s="355"/>
      <c r="H57" s="54"/>
      <c r="I57" s="44"/>
      <c r="J57" s="44"/>
      <c r="K57" s="44"/>
      <c r="L57" s="29"/>
    </row>
    <row r="58" spans="1:12" s="367" customFormat="1" ht="15" x14ac:dyDescent="0.25">
      <c r="A58" s="34"/>
      <c r="B58" s="436" t="s">
        <v>47</v>
      </c>
      <c r="C58" s="437"/>
      <c r="D58" s="437"/>
      <c r="E58" s="437"/>
      <c r="F58" s="437"/>
      <c r="G58" s="437"/>
      <c r="H58" s="437"/>
      <c r="I58" s="437"/>
      <c r="J58" s="437"/>
      <c r="K58" s="438"/>
      <c r="L58" s="29"/>
    </row>
    <row r="59" spans="1:12" s="367" customFormat="1" ht="15" customHeight="1" x14ac:dyDescent="0.2">
      <c r="A59" s="34"/>
      <c r="B59" s="404"/>
      <c r="C59" s="426"/>
      <c r="D59" s="434" t="s">
        <v>99</v>
      </c>
      <c r="E59" s="430"/>
      <c r="F59" s="430"/>
      <c r="G59" s="430"/>
      <c r="H59" s="430"/>
      <c r="I59" s="430"/>
      <c r="J59" s="430"/>
      <c r="K59" s="431"/>
      <c r="L59" s="29"/>
    </row>
    <row r="60" spans="1:12" s="367" customFormat="1" ht="15" customHeight="1" x14ac:dyDescent="0.2">
      <c r="A60" s="34"/>
      <c r="B60" s="406"/>
      <c r="C60" s="427"/>
      <c r="D60" s="435"/>
      <c r="E60" s="432"/>
      <c r="F60" s="432"/>
      <c r="G60" s="432"/>
      <c r="H60" s="432"/>
      <c r="I60" s="432"/>
      <c r="J60" s="432"/>
      <c r="K60" s="433"/>
      <c r="L60" s="29"/>
    </row>
    <row r="61" spans="1:12" s="367" customFormat="1" ht="15" customHeight="1" x14ac:dyDescent="0.2">
      <c r="A61" s="34"/>
      <c r="B61" s="404"/>
      <c r="C61" s="426"/>
      <c r="D61" s="399" t="s">
        <v>99</v>
      </c>
      <c r="E61" s="429"/>
      <c r="F61" s="400"/>
      <c r="G61" s="400"/>
      <c r="H61" s="400"/>
      <c r="I61" s="400"/>
      <c r="J61" s="400"/>
      <c r="K61" s="401"/>
      <c r="L61" s="29"/>
    </row>
    <row r="62" spans="1:12" s="367" customFormat="1" ht="15" customHeight="1" x14ac:dyDescent="0.2">
      <c r="A62" s="34"/>
      <c r="B62" s="406"/>
      <c r="C62" s="427"/>
      <c r="D62" s="399"/>
      <c r="E62" s="402"/>
      <c r="F62" s="402"/>
      <c r="G62" s="402"/>
      <c r="H62" s="402"/>
      <c r="I62" s="402"/>
      <c r="J62" s="402"/>
      <c r="K62" s="403"/>
      <c r="L62" s="29"/>
    </row>
    <row r="63" spans="1:12" s="367" customFormat="1" ht="15" customHeight="1" x14ac:dyDescent="0.2">
      <c r="A63" s="34"/>
      <c r="B63" s="404"/>
      <c r="C63" s="405"/>
      <c r="D63" s="399" t="s">
        <v>99</v>
      </c>
      <c r="E63" s="400"/>
      <c r="F63" s="400"/>
      <c r="G63" s="400"/>
      <c r="H63" s="400"/>
      <c r="I63" s="400"/>
      <c r="J63" s="400"/>
      <c r="K63" s="401"/>
      <c r="L63" s="29"/>
    </row>
    <row r="64" spans="1:12" s="367" customFormat="1" ht="15" customHeight="1" x14ac:dyDescent="0.2">
      <c r="A64" s="34"/>
      <c r="B64" s="406"/>
      <c r="C64" s="407"/>
      <c r="D64" s="399"/>
      <c r="E64" s="402"/>
      <c r="F64" s="402"/>
      <c r="G64" s="402"/>
      <c r="H64" s="402"/>
      <c r="I64" s="402"/>
      <c r="J64" s="402"/>
      <c r="K64" s="403"/>
      <c r="L64" s="29"/>
    </row>
    <row r="65" spans="1:12" s="367" customFormat="1" ht="15" customHeight="1" x14ac:dyDescent="0.2">
      <c r="A65" s="34"/>
      <c r="B65" s="404"/>
      <c r="C65" s="405"/>
      <c r="D65" s="399" t="s">
        <v>99</v>
      </c>
      <c r="E65" s="400"/>
      <c r="F65" s="400"/>
      <c r="G65" s="400"/>
      <c r="H65" s="400"/>
      <c r="I65" s="400"/>
      <c r="J65" s="400"/>
      <c r="K65" s="401"/>
      <c r="L65" s="29"/>
    </row>
    <row r="66" spans="1:12" s="367" customFormat="1" ht="15" customHeight="1" x14ac:dyDescent="0.2">
      <c r="A66" s="34"/>
      <c r="B66" s="406"/>
      <c r="C66" s="407"/>
      <c r="D66" s="399"/>
      <c r="E66" s="402"/>
      <c r="F66" s="402"/>
      <c r="G66" s="402"/>
      <c r="H66" s="402"/>
      <c r="I66" s="402"/>
      <c r="J66" s="402"/>
      <c r="K66" s="403"/>
      <c r="L66" s="29"/>
    </row>
    <row r="67" spans="1:12" s="367" customFormat="1" ht="15" customHeight="1" x14ac:dyDescent="0.2">
      <c r="A67" s="34"/>
      <c r="B67" s="404"/>
      <c r="C67" s="405"/>
      <c r="D67" s="399" t="s">
        <v>99</v>
      </c>
      <c r="E67" s="400"/>
      <c r="F67" s="400"/>
      <c r="G67" s="400"/>
      <c r="H67" s="400"/>
      <c r="I67" s="400"/>
      <c r="J67" s="400"/>
      <c r="K67" s="401"/>
      <c r="L67" s="29"/>
    </row>
    <row r="68" spans="1:12" s="367" customFormat="1" ht="15" customHeight="1" x14ac:dyDescent="0.2">
      <c r="A68" s="34"/>
      <c r="B68" s="406"/>
      <c r="C68" s="407"/>
      <c r="D68" s="399"/>
      <c r="E68" s="402"/>
      <c r="F68" s="402"/>
      <c r="G68" s="402"/>
      <c r="H68" s="402"/>
      <c r="I68" s="402"/>
      <c r="J68" s="402"/>
      <c r="K68" s="403"/>
      <c r="L68" s="29"/>
    </row>
    <row r="69" spans="1:12" s="367" customFormat="1" ht="15" customHeight="1" x14ac:dyDescent="0.2">
      <c r="A69" s="34"/>
      <c r="B69" s="404"/>
      <c r="C69" s="405"/>
      <c r="D69" s="399" t="s">
        <v>99</v>
      </c>
      <c r="E69" s="400"/>
      <c r="F69" s="400"/>
      <c r="G69" s="400"/>
      <c r="H69" s="400"/>
      <c r="I69" s="400"/>
      <c r="J69" s="400"/>
      <c r="K69" s="401"/>
      <c r="L69" s="29"/>
    </row>
    <row r="70" spans="1:12" s="367" customFormat="1" ht="15" customHeight="1" x14ac:dyDescent="0.2">
      <c r="A70" s="34"/>
      <c r="B70" s="406"/>
      <c r="C70" s="407"/>
      <c r="D70" s="399"/>
      <c r="E70" s="402"/>
      <c r="F70" s="402"/>
      <c r="G70" s="402"/>
      <c r="H70" s="402"/>
      <c r="I70" s="402"/>
      <c r="J70" s="402"/>
      <c r="K70" s="403"/>
      <c r="L70" s="29"/>
    </row>
    <row r="71" spans="1:12" s="367" customFormat="1" ht="15" customHeight="1" x14ac:dyDescent="0.2">
      <c r="A71" s="34"/>
      <c r="B71" s="404"/>
      <c r="C71" s="405"/>
      <c r="D71" s="399" t="s">
        <v>99</v>
      </c>
      <c r="E71" s="400"/>
      <c r="F71" s="400"/>
      <c r="G71" s="400"/>
      <c r="H71" s="400"/>
      <c r="I71" s="400"/>
      <c r="J71" s="400"/>
      <c r="K71" s="401"/>
      <c r="L71" s="29"/>
    </row>
    <row r="72" spans="1:12" s="367" customFormat="1" ht="15" customHeight="1" x14ac:dyDescent="0.2">
      <c r="A72" s="34"/>
      <c r="B72" s="406"/>
      <c r="C72" s="407"/>
      <c r="D72" s="399"/>
      <c r="E72" s="402"/>
      <c r="F72" s="402"/>
      <c r="G72" s="402"/>
      <c r="H72" s="402"/>
      <c r="I72" s="402"/>
      <c r="J72" s="402"/>
      <c r="K72" s="403"/>
      <c r="L72" s="29"/>
    </row>
    <row r="73" spans="1:12" s="367" customFormat="1" ht="14.25" hidden="1" customHeight="1" x14ac:dyDescent="0.2">
      <c r="A73" s="364"/>
      <c r="B73" s="365"/>
      <c r="C73" s="364"/>
      <c r="D73" s="364"/>
      <c r="E73" s="364"/>
      <c r="F73" s="364"/>
      <c r="G73" s="364"/>
      <c r="H73" s="364"/>
      <c r="I73" s="364"/>
      <c r="J73" s="364"/>
      <c r="K73" s="364"/>
      <c r="L73" s="366"/>
    </row>
  </sheetData>
  <sheetProtection password="BD53" sheet="1" objects="1" scenarios="1"/>
  <customSheetViews>
    <customSheetView guid="{15006202-85AD-4E10-8C21-6DEA9B3667B0}" scale="85" showPageBreaks="1" showGridLines="0" fitToPage="1" printArea="1" hiddenRows="1" hiddenColumns="1" showRuler="0">
      <selection activeCell="B4" sqref="B4:E4"/>
      <pageMargins left="0.19685039370078741" right="0.19685039370078741" top="7.874015748031496E-2" bottom="7.874015748031496E-2" header="0.15748031496062992" footer="0"/>
      <printOptions horizontalCentered="1" verticalCentered="1"/>
      <pageSetup scale="45" orientation="portrait" r:id="rId1"/>
      <headerFooter alignWithMargins="0">
        <oddHeader xml:space="preserve">&amp;C&amp;"Arial,Negrita"
</oddHeader>
      </headerFooter>
    </customSheetView>
  </customSheetViews>
  <mergeCells count="88">
    <mergeCell ref="K36:K37"/>
    <mergeCell ref="G23:K23"/>
    <mergeCell ref="G35:K35"/>
    <mergeCell ref="B23:F24"/>
    <mergeCell ref="B25:F25"/>
    <mergeCell ref="B27:F28"/>
    <mergeCell ref="G27:K27"/>
    <mergeCell ref="K28:K29"/>
    <mergeCell ref="B29:F29"/>
    <mergeCell ref="B30:C30"/>
    <mergeCell ref="K32:K33"/>
    <mergeCell ref="B33:F33"/>
    <mergeCell ref="G31:K31"/>
    <mergeCell ref="B26:C26"/>
    <mergeCell ref="B31:F32"/>
    <mergeCell ref="B34:C34"/>
    <mergeCell ref="G15:K15"/>
    <mergeCell ref="B17:F17"/>
    <mergeCell ref="K24:K25"/>
    <mergeCell ref="K16:K17"/>
    <mergeCell ref="B15:F16"/>
    <mergeCell ref="K20:K21"/>
    <mergeCell ref="B19:F20"/>
    <mergeCell ref="G19:K19"/>
    <mergeCell ref="B4:K4"/>
    <mergeCell ref="B37:F37"/>
    <mergeCell ref="B6:E6"/>
    <mergeCell ref="B7:E7"/>
    <mergeCell ref="B8:E8"/>
    <mergeCell ref="G8:K8"/>
    <mergeCell ref="B21:F21"/>
    <mergeCell ref="B35:F36"/>
    <mergeCell ref="B9:E9"/>
    <mergeCell ref="G9:K9"/>
    <mergeCell ref="B22:C22"/>
    <mergeCell ref="B10:K10"/>
    <mergeCell ref="B11:K11"/>
    <mergeCell ref="B12:K12"/>
    <mergeCell ref="B13:K13"/>
    <mergeCell ref="B18:C18"/>
    <mergeCell ref="B38:C38"/>
    <mergeCell ref="E55:F55"/>
    <mergeCell ref="C49:D49"/>
    <mergeCell ref="C50:D50"/>
    <mergeCell ref="F52:H52"/>
    <mergeCell ref="B42:C42"/>
    <mergeCell ref="F44:H46"/>
    <mergeCell ref="G39:K39"/>
    <mergeCell ref="F49:H49"/>
    <mergeCell ref="F50:H51"/>
    <mergeCell ref="C44:D44"/>
    <mergeCell ref="J46:K51"/>
    <mergeCell ref="B41:F41"/>
    <mergeCell ref="C45:D45"/>
    <mergeCell ref="C46:D46"/>
    <mergeCell ref="J52:K52"/>
    <mergeCell ref="B61:C62"/>
    <mergeCell ref="D63:D64"/>
    <mergeCell ref="E56:F56"/>
    <mergeCell ref="D61:D62"/>
    <mergeCell ref="E63:K64"/>
    <mergeCell ref="E61:K62"/>
    <mergeCell ref="B59:C60"/>
    <mergeCell ref="E59:K60"/>
    <mergeCell ref="B63:C64"/>
    <mergeCell ref="D59:D60"/>
    <mergeCell ref="B58:K58"/>
    <mergeCell ref="B52:B53"/>
    <mergeCell ref="C52:D53"/>
    <mergeCell ref="K40:K41"/>
    <mergeCell ref="C51:D51"/>
    <mergeCell ref="C47:D47"/>
    <mergeCell ref="F47:H47"/>
    <mergeCell ref="C48:D48"/>
    <mergeCell ref="F48:H48"/>
    <mergeCell ref="B39:F40"/>
    <mergeCell ref="D71:D72"/>
    <mergeCell ref="E71:K72"/>
    <mergeCell ref="D67:D68"/>
    <mergeCell ref="B71:C72"/>
    <mergeCell ref="B65:C66"/>
    <mergeCell ref="D69:D70"/>
    <mergeCell ref="E67:K68"/>
    <mergeCell ref="B67:C68"/>
    <mergeCell ref="E65:K66"/>
    <mergeCell ref="D65:D66"/>
    <mergeCell ref="B69:C70"/>
    <mergeCell ref="E69:K70"/>
  </mergeCells>
  <phoneticPr fontId="0" type="noConversion"/>
  <dataValidations xWindow="351" yWindow="276" count="25">
    <dataValidation type="textLength" operator="equal" allowBlank="1" showInputMessage="1" showErrorMessage="1" error="Anotar a trece (13) posiciones el RFC del Evaluador." sqref="E55:F55">
      <formula1>13</formula1>
    </dataValidation>
    <dataValidation type="list" allowBlank="1" showInputMessage="1" showErrorMessage="1" prompt="Elija de la lista que se presenta." sqref="D43">
      <formula1>#REF!</formula1>
    </dataValidation>
    <dataValidation type="list" allowBlank="1" showInputMessage="1" showErrorMessage="1" prompt="Elige de la Lista que se presenta" sqref="C43">
      <formula1>$C$58:$C$68</formula1>
    </dataValidation>
    <dataValidation allowBlank="1" showInputMessage="1" prompt="Representa el valor que implica un cumplimiento no aceptable en la meta. _x000a_" sqref="J24"/>
    <dataValidation allowBlank="1" showInputMessage="1" prompt="Representa el valor aprobatorio que implica un cumplimiento por debajo de lo esperado en la meta, siendo todavía aceptable." sqref="H24:I24"/>
    <dataValidation allowBlank="1" showInputMessage="1" prompt="Representa los valores de resultado que superan las expectativas de la meta." sqref="G24"/>
    <dataValidation type="textLength" operator="equal" allowBlank="1" showInputMessage="1" showErrorMessage="1" error="Anotar a trece (13) posiciones el RFC del Evaluado." sqref="J6">
      <formula1>13</formula1>
    </dataValidation>
    <dataValidation operator="equal" allowBlank="1" showInputMessage="1" showErrorMessage="1" prompt="INGRESAR EL NUMERO DE RUSP, SIN CEROS AL INICIO_x000a_" sqref="K6"/>
    <dataValidation type="list" errorStyle="information" allowBlank="1" showInputMessage="1" error="ANOTE LA UNIDAD DE MEDIDA UTILIZADA." prompt="Elija de la lista que se presenta o anote el que utilizará_x000a_" sqref="D18 D34 D22 D26 D30 D38 D42">
      <formula1>"CALIDAD,CANTIDAD,CANTIDAD-CALIDAD,CANTIDAD-COSTO,CANTIDAD-TIEMPO,COSTO,COSTO-CALIDAD,TIEMPO,TIEMPO-CALIDAD,TIEMPO-COSTO"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18">
      <formula1>COUNTIF($G$18:$K$18,K18)=1</formula1>
    </dataValidation>
    <dataValidation type="custom" allowBlank="1" showInputMessage="1" showErrorMessage="1" error="Elije una sola opción en los parámetros de evaluación" sqref="G18:J18">
      <formula1>COUNTIF($G$18:$K$18,G18)=1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22">
      <formula1>COUNTIF($G$22:$K$22,K22)=1</formula1>
    </dataValidation>
    <dataValidation type="custom" allowBlank="1" showInputMessage="1" showErrorMessage="1" error="Elije una sola opción en los parámetros de evaluación" sqref="G22:J22">
      <formula1>COUNTIF($G$22:$K$22,G22)=1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26">
      <formula1>COUNTIF($G$26:$K$26,K26)=1</formula1>
    </dataValidation>
    <dataValidation type="custom" allowBlank="1" showInputMessage="1" showErrorMessage="1" error="Elije una sola opción en los parámetros de evaluación" sqref="G26:J26">
      <formula1>COUNTIF($G$26:$K$26,G26)=1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30">
      <formula1>COUNTIF($G$30:$K$30,K30)=1</formula1>
    </dataValidation>
    <dataValidation type="custom" allowBlank="1" showInputMessage="1" showErrorMessage="1" error="Elije una sola opción en los parámetros de evaluación" sqref="G30:J30">
      <formula1>COUNTIF($G$30:$K$30,G30)=1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34">
      <formula1>COUNTIF($G$34:$K$34,K34)=1</formula1>
    </dataValidation>
    <dataValidation type="custom" allowBlank="1" showInputMessage="1" showErrorMessage="1" error="Elije una sola opción en los parámetros de evaluación" sqref="G34:J34">
      <formula1>COUNTIF($G$34:$K$34,G34)=1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38">
      <formula1>COUNTIF($G$38:$K$38,K38)=1</formula1>
    </dataValidation>
    <dataValidation type="custom" allowBlank="1" showInputMessage="1" showErrorMessage="1" error="Elije una sola opción en los parámetros de evaluación" sqref="G38:J38">
      <formula1>COUNTIF($G$38:$K$38,G38)=1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42">
      <formula1>COUNTIF($G$42:$K$42,K42)=1</formula1>
    </dataValidation>
    <dataValidation type="custom" allowBlank="1" showInputMessage="1" showErrorMessage="1" error="Elije una sola opción en los parámetros de evaluación" sqref="G42:J42">
      <formula1>COUNTIF($G$42:$K$42,G42)=1</formula1>
    </dataValidation>
    <dataValidation type="whole" allowBlank="1" showInputMessage="1" showErrorMessage="1" prompt="Anote en numero, la ponderación, de cada meta._x000a__x000a_La suma de las ponderaciones de las metas utilizadas deberá sumar 100." sqref="F18 F22 F26 F30 F34 F38 F42">
      <formula1>0</formula1>
      <formula2>100</formula2>
    </dataValidation>
    <dataValidation type="list" errorStyle="information" allowBlank="1" showInputMessage="1" showErrorMessage="1" error="ES CORRECTO EL NOMBRE...?" prompt="DESCRIBA Y ESPECÍFIQUE,EN SU CASO, EL TIPO DE ACCIÓN CORRECTIVA O DE MEJORA DEL DESEMPEÑO QUE CONSIDERE NECESARIO O ADECUADO._x000a_ESTAS ACCIONES PUEDEN INCLUIR:" sqref="B59:C72">
      <formula1>"APRENDIZAJE DE HABILIDADES O CONOCIMIENTOS ESPECIFICOS,ASESORIA PERSONALIZADA,FACULTAMIENTO,SEGUIMIENTO ESPECIAL,OTROS: (ANOTE EL NOMBRE)"</formula1>
    </dataValidation>
  </dataValidations>
  <printOptions horizontalCentered="1" verticalCentered="1"/>
  <pageMargins left="0.19685039370078741" right="0.19685039370078741" top="7.874015748031496E-2" bottom="7.874015748031496E-2" header="0" footer="0"/>
  <pageSetup scale="36" orientation="portrait" r:id="rId2"/>
  <headerFooter alignWithMargins="0">
    <oddHeader xml:space="preserve">&amp;C&amp;"Arial,Negrita"
</oddHead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indexed="44"/>
    <pageSetUpPr fitToPage="1"/>
  </sheetPr>
  <dimension ref="A1:J60"/>
  <sheetViews>
    <sheetView showGridLines="0" zoomScale="90" zoomScaleNormal="90" zoomScaleSheetLayoutView="130" workbookViewId="0"/>
  </sheetViews>
  <sheetFormatPr baseColWidth="10" defaultColWidth="0" defaultRowHeight="12.75" zeroHeight="1" x14ac:dyDescent="0.2"/>
  <cols>
    <col min="1" max="1" width="1.7109375" customWidth="1"/>
    <col min="2" max="2" width="44.85546875" customWidth="1"/>
    <col min="3" max="3" width="22" customWidth="1"/>
    <col min="4" max="4" width="26.28515625" customWidth="1"/>
    <col min="5" max="5" width="19.42578125" customWidth="1"/>
    <col min="6" max="6" width="18.140625" customWidth="1"/>
    <col min="7" max="7" width="16.140625" customWidth="1"/>
    <col min="8" max="8" width="15.85546875" customWidth="1"/>
    <col min="9" max="9" width="15.5703125" customWidth="1"/>
    <col min="10" max="10" width="1.7109375" customWidth="1"/>
    <col min="11" max="16384" width="13.42578125" style="367" hidden="1"/>
  </cols>
  <sheetData>
    <row r="1" spans="1:10" ht="3" customHeight="1" x14ac:dyDescent="0.2">
      <c r="A1" s="368"/>
      <c r="B1" s="368"/>
      <c r="C1" s="368"/>
      <c r="D1" s="368"/>
      <c r="E1" s="368"/>
      <c r="F1" s="368"/>
      <c r="G1" s="368"/>
      <c r="H1" s="368"/>
      <c r="I1" s="368"/>
      <c r="J1" s="368"/>
    </row>
    <row r="2" spans="1:10" ht="59.25" customHeight="1" x14ac:dyDescent="0.2">
      <c r="A2" s="368"/>
      <c r="B2" s="368"/>
      <c r="C2" s="368"/>
      <c r="D2" s="368"/>
      <c r="E2" s="368"/>
      <c r="F2" s="368"/>
      <c r="G2" s="368"/>
      <c r="H2" s="368"/>
      <c r="I2" s="368"/>
      <c r="J2" s="368"/>
    </row>
    <row r="3" spans="1:10" s="369" customFormat="1" ht="3" customHeight="1" x14ac:dyDescent="0.2">
      <c r="A3" s="29"/>
      <c r="B3" s="29"/>
      <c r="C3" s="29"/>
      <c r="D3" s="29"/>
      <c r="E3" s="29"/>
      <c r="F3" s="29"/>
      <c r="G3" s="29"/>
      <c r="H3" s="29"/>
      <c r="I3" s="29"/>
      <c r="J3" s="103"/>
    </row>
    <row r="4" spans="1:10" s="369" customFormat="1" ht="15.75" x14ac:dyDescent="0.25">
      <c r="A4" s="29"/>
      <c r="B4" s="735" t="s">
        <v>46</v>
      </c>
      <c r="C4" s="736"/>
      <c r="D4" s="736"/>
      <c r="E4" s="736"/>
      <c r="F4" s="736"/>
      <c r="G4" s="736"/>
      <c r="H4" s="736"/>
      <c r="I4" s="737"/>
      <c r="J4" s="103"/>
    </row>
    <row r="5" spans="1:10" s="369" customFormat="1" ht="2.4500000000000002" customHeight="1" x14ac:dyDescent="0.2">
      <c r="A5" s="29"/>
      <c r="B5" s="157"/>
      <c r="C5" s="157"/>
      <c r="D5" s="157"/>
      <c r="E5" s="157"/>
      <c r="F5" s="157"/>
      <c r="G5" s="157"/>
      <c r="H5" s="157"/>
      <c r="I5" s="157"/>
      <c r="J5" s="103"/>
    </row>
    <row r="6" spans="1:10" s="369" customFormat="1" ht="29.25" customHeight="1" x14ac:dyDescent="0.2">
      <c r="A6" s="29"/>
      <c r="B6" s="552">
        <f>APOR.DEST.!B3</f>
        <v>0</v>
      </c>
      <c r="C6" s="553"/>
      <c r="D6" s="553"/>
      <c r="E6" s="553"/>
      <c r="F6" s="553"/>
      <c r="G6" s="553"/>
      <c r="H6" s="553"/>
      <c r="I6" s="555"/>
      <c r="J6" s="103"/>
    </row>
    <row r="7" spans="1:10" s="369" customFormat="1" ht="10.5" customHeight="1" x14ac:dyDescent="0.2">
      <c r="A7" s="29"/>
      <c r="B7" s="468" t="s">
        <v>147</v>
      </c>
      <c r="C7" s="612"/>
      <c r="D7" s="612"/>
      <c r="E7" s="612"/>
      <c r="F7" s="612"/>
      <c r="G7" s="612"/>
      <c r="H7" s="612"/>
      <c r="I7" s="669"/>
      <c r="J7" s="103"/>
    </row>
    <row r="8" spans="1:10" s="369" customFormat="1" ht="24.95" customHeight="1" x14ac:dyDescent="0.2">
      <c r="A8" s="29"/>
      <c r="B8" s="530">
        <f>APOR.DEST.!B5</f>
        <v>0</v>
      </c>
      <c r="C8" s="531"/>
      <c r="D8" s="531"/>
      <c r="E8" s="531"/>
      <c r="F8" s="531"/>
      <c r="G8" s="531"/>
      <c r="H8" s="531"/>
      <c r="I8" s="532"/>
      <c r="J8" s="103"/>
    </row>
    <row r="9" spans="1:10" s="369" customFormat="1" ht="12" customHeight="1" x14ac:dyDescent="0.2">
      <c r="A9" s="56"/>
      <c r="B9" s="468" t="str">
        <f>APOR.DEST.!B6</f>
        <v>DENOMINACIÓN DEL PUESTO</v>
      </c>
      <c r="C9" s="612"/>
      <c r="D9" s="612"/>
      <c r="E9" s="612"/>
      <c r="F9" s="612"/>
      <c r="G9" s="612"/>
      <c r="H9" s="612"/>
      <c r="I9" s="669"/>
      <c r="J9" s="103"/>
    </row>
    <row r="10" spans="1:10" s="369" customFormat="1" ht="24.95" customHeight="1" x14ac:dyDescent="0.2">
      <c r="A10" s="29"/>
      <c r="B10" s="297">
        <f>APOR.DEST.!G3</f>
        <v>0</v>
      </c>
      <c r="C10" s="298"/>
      <c r="D10" s="578">
        <f>APOR.DEST.!J3</f>
        <v>0</v>
      </c>
      <c r="E10" s="578"/>
      <c r="F10" s="299"/>
      <c r="G10" s="557">
        <f>APOR.DEST.!J5</f>
        <v>0</v>
      </c>
      <c r="H10" s="557"/>
      <c r="I10" s="558"/>
      <c r="J10" s="103"/>
    </row>
    <row r="11" spans="1:10" s="369" customFormat="1" ht="11.25" customHeight="1" x14ac:dyDescent="0.2">
      <c r="A11" s="56"/>
      <c r="B11" s="347" t="s">
        <v>167</v>
      </c>
      <c r="C11" s="300"/>
      <c r="D11" s="612" t="s">
        <v>157</v>
      </c>
      <c r="E11" s="612"/>
      <c r="F11" s="301"/>
      <c r="G11" s="612" t="s">
        <v>168</v>
      </c>
      <c r="H11" s="612"/>
      <c r="I11" s="669"/>
      <c r="J11" s="103"/>
    </row>
    <row r="12" spans="1:10" s="369" customFormat="1" ht="25.5" customHeight="1" x14ac:dyDescent="0.2">
      <c r="A12" s="29"/>
      <c r="B12" s="530">
        <f>APOR.DEST.!B7</f>
        <v>0</v>
      </c>
      <c r="C12" s="531"/>
      <c r="D12" s="531"/>
      <c r="E12" s="531"/>
      <c r="F12" s="531"/>
      <c r="G12" s="531"/>
      <c r="H12" s="531"/>
      <c r="I12" s="532"/>
      <c r="J12" s="103"/>
    </row>
    <row r="13" spans="1:10" s="369" customFormat="1" ht="11.25" customHeight="1" x14ac:dyDescent="0.2">
      <c r="A13" s="56"/>
      <c r="B13" s="468" t="s">
        <v>152</v>
      </c>
      <c r="C13" s="612"/>
      <c r="D13" s="612"/>
      <c r="E13" s="612"/>
      <c r="F13" s="612"/>
      <c r="G13" s="612"/>
      <c r="H13" s="612"/>
      <c r="I13" s="669"/>
      <c r="J13" s="103"/>
    </row>
    <row r="14" spans="1:10" s="369" customFormat="1" ht="25.5" customHeight="1" x14ac:dyDescent="0.2">
      <c r="A14" s="29"/>
      <c r="B14" s="530">
        <f>APOR.DEST.!G7</f>
        <v>0</v>
      </c>
      <c r="C14" s="531"/>
      <c r="D14" s="531"/>
      <c r="E14" s="531"/>
      <c r="F14" s="531"/>
      <c r="G14" s="531"/>
      <c r="H14" s="531"/>
      <c r="I14" s="532"/>
      <c r="J14" s="103"/>
    </row>
    <row r="15" spans="1:10" s="369" customFormat="1" ht="13.5" customHeight="1" x14ac:dyDescent="0.2">
      <c r="A15" s="56"/>
      <c r="B15" s="670" t="s">
        <v>169</v>
      </c>
      <c r="C15" s="671"/>
      <c r="D15" s="671"/>
      <c r="E15" s="671"/>
      <c r="F15" s="671"/>
      <c r="G15" s="671"/>
      <c r="H15" s="671"/>
      <c r="I15" s="672"/>
      <c r="J15" s="103"/>
    </row>
    <row r="16" spans="1:10" s="369" customFormat="1" ht="2.4500000000000002" customHeight="1" x14ac:dyDescent="0.2">
      <c r="A16" s="29"/>
      <c r="B16" s="157"/>
      <c r="C16" s="157"/>
      <c r="D16" s="157"/>
      <c r="E16" s="157"/>
      <c r="F16" s="157"/>
      <c r="G16" s="157"/>
      <c r="H16" s="157"/>
      <c r="I16" s="157"/>
      <c r="J16" s="103"/>
    </row>
    <row r="17" spans="1:10" s="369" customFormat="1" ht="16.5" customHeight="1" x14ac:dyDescent="0.2">
      <c r="A17" s="29"/>
      <c r="B17" s="454" t="s">
        <v>227</v>
      </c>
      <c r="C17" s="455"/>
      <c r="D17" s="455"/>
      <c r="E17" s="455"/>
      <c r="F17" s="455"/>
      <c r="G17" s="455"/>
      <c r="H17" s="455"/>
      <c r="I17" s="456"/>
      <c r="J17" s="103"/>
    </row>
    <row r="18" spans="1:10" s="369" customFormat="1" ht="3" customHeight="1" x14ac:dyDescent="0.2">
      <c r="A18" s="29"/>
      <c r="B18" s="157"/>
      <c r="C18" s="157"/>
      <c r="D18" s="157"/>
      <c r="E18" s="157"/>
      <c r="F18" s="157"/>
      <c r="G18" s="157"/>
      <c r="H18" s="157"/>
      <c r="I18" s="157"/>
      <c r="J18" s="103"/>
    </row>
    <row r="19" spans="1:10" s="369" customFormat="1" ht="18" customHeight="1" x14ac:dyDescent="0.25">
      <c r="A19" s="29"/>
      <c r="B19" s="286"/>
      <c r="C19" s="287"/>
      <c r="D19" s="287"/>
      <c r="E19" s="287"/>
      <c r="F19" s="287"/>
      <c r="G19" s="287"/>
      <c r="H19" s="523" t="s">
        <v>249</v>
      </c>
      <c r="I19" s="741"/>
      <c r="J19" s="103"/>
    </row>
    <row r="20" spans="1:10" s="369" customFormat="1" ht="21" customHeight="1" x14ac:dyDescent="0.25">
      <c r="A20" s="29"/>
      <c r="B20" s="309"/>
      <c r="C20" s="262"/>
      <c r="D20" s="262"/>
      <c r="E20" s="262"/>
      <c r="F20" s="262"/>
      <c r="G20" s="262"/>
      <c r="H20" s="155"/>
      <c r="I20" s="345"/>
      <c r="J20" s="103"/>
    </row>
    <row r="21" spans="1:10" s="369" customFormat="1" ht="33" customHeight="1" x14ac:dyDescent="0.2">
      <c r="A21" s="138"/>
      <c r="B21" s="309"/>
      <c r="C21" s="754" t="s">
        <v>174</v>
      </c>
      <c r="D21" s="754"/>
      <c r="E21" s="754"/>
      <c r="F21" s="754"/>
      <c r="G21" s="337">
        <f>'tablas de calculo'!AG14</f>
        <v>0</v>
      </c>
      <c r="H21" s="753" t="str">
        <f>'tablas de calculo'!AJ13</f>
        <v>No aplica</v>
      </c>
      <c r="I21" s="747"/>
      <c r="J21" s="108"/>
    </row>
    <row r="22" spans="1:10" s="369" customFormat="1" ht="26.25" customHeight="1" x14ac:dyDescent="0.2">
      <c r="A22" s="29"/>
      <c r="B22" s="339"/>
      <c r="C22" s="344"/>
      <c r="D22" s="738" t="s">
        <v>199</v>
      </c>
      <c r="E22" s="738"/>
      <c r="F22" s="338" t="str">
        <f>'tablas de calculo'!AX4</f>
        <v>Verifica el 3° requisito</v>
      </c>
      <c r="G22" s="343"/>
      <c r="H22" s="262"/>
      <c r="I22" s="303"/>
      <c r="J22" s="103"/>
    </row>
    <row r="23" spans="1:10" s="369" customFormat="1" ht="26.25" customHeight="1" x14ac:dyDescent="0.2">
      <c r="A23" s="29"/>
      <c r="B23" s="304"/>
      <c r="C23" s="344"/>
      <c r="D23" s="262"/>
      <c r="E23" s="262"/>
      <c r="F23" s="305"/>
      <c r="G23" s="299"/>
      <c r="H23" s="751"/>
      <c r="I23" s="752"/>
      <c r="J23" s="103"/>
    </row>
    <row r="24" spans="1:10" s="369" customFormat="1" ht="45" customHeight="1" x14ac:dyDescent="0.2">
      <c r="A24" s="29"/>
      <c r="B24" s="304"/>
      <c r="C24" s="618" t="s">
        <v>171</v>
      </c>
      <c r="D24" s="618"/>
      <c r="E24" s="618"/>
      <c r="F24" s="618"/>
      <c r="G24" s="338" t="str">
        <f>'tablas de calculo'!AG18</f>
        <v>Revisa las ponderaciones</v>
      </c>
      <c r="H24" s="746" t="str">
        <f>'tablas de calculo'!AJ17</f>
        <v>Aplica la evaluación</v>
      </c>
      <c r="I24" s="747"/>
      <c r="J24" s="103"/>
    </row>
    <row r="25" spans="1:10" s="369" customFormat="1" ht="27" customHeight="1" x14ac:dyDescent="0.2">
      <c r="A25" s="137"/>
      <c r="B25" s="342"/>
      <c r="C25" s="306"/>
      <c r="D25" s="306"/>
      <c r="E25" s="307"/>
      <c r="F25" s="308"/>
      <c r="G25" s="252"/>
      <c r="H25" s="751"/>
      <c r="I25" s="752"/>
      <c r="J25" s="103"/>
    </row>
    <row r="26" spans="1:10" s="369" customFormat="1" ht="38.25" customHeight="1" x14ac:dyDescent="0.2">
      <c r="A26" s="137"/>
      <c r="B26" s="342"/>
      <c r="C26" s="618" t="s">
        <v>250</v>
      </c>
      <c r="D26" s="618"/>
      <c r="E26" s="618"/>
      <c r="F26" s="618"/>
      <c r="G26" s="338">
        <f>'tablas de calculo'!AK2</f>
        <v>0</v>
      </c>
      <c r="H26" s="746" t="str">
        <f>'tablas de calculo'!AK3</f>
        <v>No aplica</v>
      </c>
      <c r="I26" s="747"/>
      <c r="J26" s="103"/>
    </row>
    <row r="27" spans="1:10" s="369" customFormat="1" ht="30" customHeight="1" x14ac:dyDescent="0.2">
      <c r="A27" s="137"/>
      <c r="B27" s="309"/>
      <c r="C27" s="738" t="s">
        <v>197</v>
      </c>
      <c r="D27" s="738"/>
      <c r="E27" s="337">
        <f>'tablas de calculo'!AJ4</f>
        <v>0</v>
      </c>
      <c r="F27" s="157"/>
      <c r="G27" s="311"/>
      <c r="H27" s="312"/>
      <c r="I27" s="310"/>
      <c r="J27" s="103"/>
    </row>
    <row r="28" spans="1:10" s="369" customFormat="1" ht="40.5" customHeight="1" x14ac:dyDescent="0.2">
      <c r="A28" s="137"/>
      <c r="B28" s="309"/>
      <c r="C28" s="738" t="s">
        <v>196</v>
      </c>
      <c r="D28" s="738"/>
      <c r="E28" s="337">
        <f>'vcai-CAPACITACION'!J20</f>
        <v>0</v>
      </c>
      <c r="F28" s="157"/>
      <c r="G28" s="313"/>
      <c r="H28" s="312"/>
      <c r="I28" s="314"/>
      <c r="J28" s="103"/>
    </row>
    <row r="29" spans="1:10" s="369" customFormat="1" ht="26.25" customHeight="1" x14ac:dyDescent="0.2">
      <c r="A29" s="137"/>
      <c r="B29" s="315"/>
      <c r="C29" s="262"/>
      <c r="D29" s="316"/>
      <c r="E29" s="316"/>
      <c r="F29" s="316"/>
      <c r="G29" s="313"/>
      <c r="H29" s="762"/>
      <c r="I29" s="763"/>
      <c r="J29" s="103"/>
    </row>
    <row r="30" spans="1:10" s="369" customFormat="1" ht="35.25" customHeight="1" x14ac:dyDescent="0.2">
      <c r="A30" s="137"/>
      <c r="B30" s="315"/>
      <c r="C30" s="341"/>
      <c r="D30" s="316"/>
      <c r="E30" s="739" t="s">
        <v>229</v>
      </c>
      <c r="F30" s="739"/>
      <c r="G30" s="346" t="e">
        <f>'tablas de calculo'!AK20</f>
        <v>#VALUE!</v>
      </c>
      <c r="H30" s="618" t="e">
        <f>'tablas de calculo'!AJ20</f>
        <v>#VALUE!</v>
      </c>
      <c r="I30" s="501"/>
      <c r="J30" s="103"/>
    </row>
    <row r="31" spans="1:10" s="369" customFormat="1" ht="21" customHeight="1" x14ac:dyDescent="0.2">
      <c r="A31" s="137"/>
      <c r="B31" s="317"/>
      <c r="C31" s="318"/>
      <c r="D31" s="318"/>
      <c r="E31" s="319"/>
      <c r="F31" s="319"/>
      <c r="G31" s="313"/>
      <c r="H31" s="320"/>
      <c r="I31" s="324"/>
      <c r="J31" s="103"/>
    </row>
    <row r="32" spans="1:10" s="369" customFormat="1" ht="29.25" customHeight="1" x14ac:dyDescent="0.2">
      <c r="A32" s="137"/>
      <c r="B32" s="317"/>
      <c r="C32" s="318"/>
      <c r="D32" s="738" t="s">
        <v>198</v>
      </c>
      <c r="E32" s="738"/>
      <c r="F32" s="338" t="str">
        <f>APOR.DEST.!K37</f>
        <v>Verifica el 1° requisito</v>
      </c>
      <c r="G32" s="306"/>
      <c r="H32" s="262"/>
      <c r="I32" s="303"/>
      <c r="J32" s="103"/>
    </row>
    <row r="33" spans="1:10" s="369" customFormat="1" ht="20.25" customHeight="1" x14ac:dyDescent="0.2">
      <c r="A33" s="29"/>
      <c r="B33" s="309"/>
      <c r="C33" s="262"/>
      <c r="D33" s="157"/>
      <c r="E33" s="302"/>
      <c r="F33" s="302"/>
      <c r="G33" s="262"/>
      <c r="H33" s="262"/>
      <c r="I33" s="303"/>
      <c r="J33" s="29"/>
    </row>
    <row r="34" spans="1:10" s="369" customFormat="1" ht="31.5" customHeight="1" x14ac:dyDescent="0.2">
      <c r="A34" s="29"/>
      <c r="B34" s="309"/>
      <c r="C34" s="340"/>
      <c r="D34" s="157"/>
      <c r="E34" s="740" t="s">
        <v>228</v>
      </c>
      <c r="F34" s="740"/>
      <c r="G34" s="346" t="e">
        <f>'tablas de calculo'!AK24</f>
        <v>#VALUE!</v>
      </c>
      <c r="H34" s="758" t="e">
        <f>'tablas de calculo'!AJ23</f>
        <v>#VALUE!</v>
      </c>
      <c r="I34" s="501"/>
      <c r="J34" s="29"/>
    </row>
    <row r="35" spans="1:10" s="369" customFormat="1" ht="31.5" customHeight="1" x14ac:dyDescent="0.2">
      <c r="A35" s="29"/>
      <c r="B35" s="322"/>
      <c r="C35" s="323"/>
      <c r="D35" s="323"/>
      <c r="E35" s="323"/>
      <c r="F35" s="323"/>
      <c r="G35" s="323"/>
      <c r="H35" s="263"/>
      <c r="I35" s="321"/>
      <c r="J35" s="29"/>
    </row>
    <row r="36" spans="1:10" s="369" customFormat="1" ht="2.25" customHeight="1" x14ac:dyDescent="0.2">
      <c r="A36" s="29"/>
      <c r="B36" s="157"/>
      <c r="C36" s="157"/>
      <c r="D36" s="157"/>
      <c r="E36" s="157"/>
      <c r="F36" s="157"/>
      <c r="G36" s="157"/>
      <c r="H36" s="157"/>
      <c r="I36" s="157"/>
      <c r="J36" s="29"/>
    </row>
    <row r="37" spans="1:10" s="380" customFormat="1" ht="16.5" customHeight="1" x14ac:dyDescent="0.2">
      <c r="A37" s="140"/>
      <c r="B37" s="755" t="s">
        <v>88</v>
      </c>
      <c r="C37" s="756"/>
      <c r="D37" s="756"/>
      <c r="E37" s="756"/>
      <c r="F37" s="756"/>
      <c r="G37" s="756"/>
      <c r="H37" s="756"/>
      <c r="I37" s="757"/>
      <c r="J37" s="140"/>
    </row>
    <row r="38" spans="1:10" s="369" customFormat="1" ht="2.25" customHeight="1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</row>
    <row r="39" spans="1:10" s="369" customFormat="1" ht="24" customHeight="1" x14ac:dyDescent="0.2">
      <c r="A39" s="29"/>
      <c r="B39" s="748"/>
      <c r="C39" s="749"/>
      <c r="D39" s="749"/>
      <c r="E39" s="749"/>
      <c r="F39" s="749"/>
      <c r="G39" s="749"/>
      <c r="H39" s="749"/>
      <c r="I39" s="750"/>
      <c r="J39" s="29"/>
    </row>
    <row r="40" spans="1:10" s="369" customFormat="1" ht="24" customHeight="1" x14ac:dyDescent="0.2">
      <c r="A40" s="362"/>
      <c r="B40" s="748"/>
      <c r="C40" s="749"/>
      <c r="D40" s="749"/>
      <c r="E40" s="749"/>
      <c r="F40" s="749"/>
      <c r="G40" s="749"/>
      <c r="H40" s="749"/>
      <c r="I40" s="750"/>
      <c r="J40" s="29"/>
    </row>
    <row r="41" spans="1:10" s="369" customFormat="1" ht="24" customHeight="1" x14ac:dyDescent="0.2">
      <c r="A41" s="362"/>
      <c r="B41" s="748"/>
      <c r="C41" s="749"/>
      <c r="D41" s="749"/>
      <c r="E41" s="749"/>
      <c r="F41" s="749"/>
      <c r="G41" s="749"/>
      <c r="H41" s="749"/>
      <c r="I41" s="750"/>
      <c r="J41" s="29"/>
    </row>
    <row r="42" spans="1:10" s="369" customFormat="1" ht="24" customHeight="1" x14ac:dyDescent="0.2">
      <c r="A42" s="29"/>
      <c r="B42" s="748"/>
      <c r="C42" s="749"/>
      <c r="D42" s="749"/>
      <c r="E42" s="749"/>
      <c r="F42" s="749"/>
      <c r="G42" s="749"/>
      <c r="H42" s="749"/>
      <c r="I42" s="750"/>
      <c r="J42" s="29"/>
    </row>
    <row r="43" spans="1:10" s="369" customFormat="1" ht="24" customHeight="1" x14ac:dyDescent="0.2">
      <c r="A43" s="29"/>
      <c r="B43" s="748"/>
      <c r="C43" s="749"/>
      <c r="D43" s="749"/>
      <c r="E43" s="749"/>
      <c r="F43" s="749"/>
      <c r="G43" s="749"/>
      <c r="H43" s="749"/>
      <c r="I43" s="750"/>
      <c r="J43" s="29"/>
    </row>
    <row r="44" spans="1:10" s="369" customFormat="1" ht="24" customHeight="1" x14ac:dyDescent="0.2">
      <c r="A44" s="29"/>
      <c r="B44" s="748"/>
      <c r="C44" s="749"/>
      <c r="D44" s="749"/>
      <c r="E44" s="749"/>
      <c r="F44" s="749"/>
      <c r="G44" s="749"/>
      <c r="H44" s="749"/>
      <c r="I44" s="750"/>
      <c r="J44" s="29"/>
    </row>
    <row r="45" spans="1:10" s="369" customFormat="1" ht="24" customHeight="1" x14ac:dyDescent="0.2">
      <c r="A45" s="29"/>
      <c r="B45" s="748"/>
      <c r="C45" s="749"/>
      <c r="D45" s="749"/>
      <c r="E45" s="749"/>
      <c r="F45" s="749"/>
      <c r="G45" s="749"/>
      <c r="H45" s="749"/>
      <c r="I45" s="750"/>
      <c r="J45" s="29"/>
    </row>
    <row r="46" spans="1:10" s="369" customFormat="1" ht="24" customHeight="1" x14ac:dyDescent="0.2">
      <c r="A46" s="29"/>
      <c r="B46" s="748"/>
      <c r="C46" s="749"/>
      <c r="D46" s="749"/>
      <c r="E46" s="749"/>
      <c r="F46" s="749"/>
      <c r="G46" s="749"/>
      <c r="H46" s="749"/>
      <c r="I46" s="750"/>
      <c r="J46" s="29"/>
    </row>
    <row r="47" spans="1:10" s="369" customFormat="1" ht="18" customHeight="1" x14ac:dyDescent="0.2">
      <c r="A47" s="29"/>
      <c r="B47" s="29"/>
      <c r="C47" s="29"/>
      <c r="D47" s="29"/>
      <c r="E47" s="29"/>
      <c r="F47" s="29"/>
      <c r="G47" s="29"/>
      <c r="H47" s="29"/>
      <c r="I47" s="29"/>
      <c r="J47" s="29"/>
    </row>
    <row r="48" spans="1:10" s="369" customFormat="1" ht="46.5" customHeight="1" x14ac:dyDescent="0.25">
      <c r="A48" s="29"/>
      <c r="B48" s="482" t="str">
        <f>CONCATENATE(VCIFM!F50,"                                                                                                                                                                 ",VCIFM!F44)</f>
        <v xml:space="preserve">                                                                                                                                                                 </v>
      </c>
      <c r="C48" s="482"/>
      <c r="D48" s="482"/>
      <c r="E48" s="29"/>
      <c r="F48" s="482" t="str">
        <f>CONCATENATE(VCIFM!B6,"                                                                   ",VCIFM!B8)</f>
        <v xml:space="preserve">                                                                   </v>
      </c>
      <c r="G48" s="482"/>
      <c r="H48" s="482"/>
      <c r="I48" s="482"/>
      <c r="J48" s="29"/>
    </row>
    <row r="49" spans="1:10" s="369" customFormat="1" ht="12.75" customHeight="1" x14ac:dyDescent="0.2">
      <c r="A49" s="29"/>
      <c r="B49" s="676" t="s">
        <v>200</v>
      </c>
      <c r="C49" s="676"/>
      <c r="D49" s="676"/>
      <c r="E49" s="29"/>
      <c r="F49" s="676" t="s">
        <v>210</v>
      </c>
      <c r="G49" s="676"/>
      <c r="H49" s="676"/>
      <c r="I49" s="676"/>
      <c r="J49" s="29"/>
    </row>
    <row r="50" spans="1:10" s="369" customFormat="1" ht="18" customHeight="1" x14ac:dyDescent="0.2">
      <c r="A50" s="104"/>
      <c r="B50" s="105"/>
      <c r="C50" s="743"/>
      <c r="D50" s="743"/>
      <c r="E50" s="744"/>
      <c r="F50" s="744"/>
      <c r="G50" s="742"/>
      <c r="H50" s="742"/>
      <c r="I50" s="742"/>
      <c r="J50" s="29"/>
    </row>
    <row r="51" spans="1:10" s="369" customFormat="1" ht="19.5" customHeight="1" x14ac:dyDescent="0.2">
      <c r="A51" s="54"/>
      <c r="B51" s="70">
        <f>VCIFM!E55</f>
        <v>0</v>
      </c>
      <c r="C51" s="29"/>
      <c r="D51" s="394">
        <f>APOR.DEST.!G5</f>
        <v>0</v>
      </c>
      <c r="E51" s="29"/>
      <c r="F51" s="29"/>
      <c r="G51" s="742"/>
      <c r="H51" s="742"/>
      <c r="I51" s="29"/>
      <c r="J51" s="29"/>
    </row>
    <row r="52" spans="1:10" s="369" customFormat="1" x14ac:dyDescent="0.2">
      <c r="A52" s="759" t="s">
        <v>165</v>
      </c>
      <c r="B52" s="676"/>
      <c r="C52" s="31"/>
      <c r="D52" s="126" t="str">
        <f>APOR.DEST.!G6</f>
        <v>AÑO DE LA EVALUACIÓN</v>
      </c>
      <c r="E52" s="29"/>
      <c r="F52" s="29"/>
      <c r="G52" s="745"/>
      <c r="H52" s="745"/>
      <c r="I52" s="29"/>
      <c r="J52" s="29"/>
    </row>
    <row r="53" spans="1:10" s="369" customFormat="1" ht="23.25" customHeight="1" x14ac:dyDescent="0.2">
      <c r="A53" s="54"/>
      <c r="B53" s="70">
        <f>VCIFM!H55</f>
        <v>0</v>
      </c>
      <c r="C53" s="106"/>
      <c r="D53" s="29"/>
      <c r="E53" s="107"/>
      <c r="F53" s="107"/>
      <c r="G53" s="742"/>
      <c r="H53" s="742"/>
      <c r="I53" s="29"/>
      <c r="J53" s="29"/>
    </row>
    <row r="54" spans="1:10" s="369" customFormat="1" ht="12.75" customHeight="1" x14ac:dyDescent="0.2">
      <c r="A54" s="760" t="s">
        <v>157</v>
      </c>
      <c r="B54" s="761"/>
      <c r="C54" s="29"/>
      <c r="D54" s="29"/>
      <c r="E54" s="29"/>
      <c r="F54" s="29"/>
      <c r="G54" s="745"/>
      <c r="H54" s="745"/>
      <c r="I54" s="29"/>
      <c r="J54" s="29"/>
    </row>
    <row r="55" spans="1:10" s="369" customFormat="1" ht="13.5" customHeight="1" x14ac:dyDescent="0.2">
      <c r="A55" s="29"/>
      <c r="B55" s="29"/>
      <c r="C55" s="29"/>
      <c r="D55" s="29"/>
      <c r="E55" s="29"/>
      <c r="F55" s="29"/>
      <c r="G55" s="29"/>
      <c r="H55" s="29"/>
      <c r="I55" s="29"/>
      <c r="J55" s="29"/>
    </row>
    <row r="56" spans="1:10" s="369" customFormat="1" ht="44.25" customHeight="1" x14ac:dyDescent="0.25">
      <c r="A56" s="29"/>
      <c r="B56" s="29"/>
      <c r="C56" s="29"/>
      <c r="D56" s="482">
        <f>APOR.DEST.!B9</f>
        <v>0</v>
      </c>
      <c r="E56" s="482"/>
      <c r="F56" s="482"/>
      <c r="G56" s="482"/>
      <c r="H56" s="29"/>
      <c r="I56" s="29"/>
      <c r="J56" s="29"/>
    </row>
    <row r="57" spans="1:10" s="369" customFormat="1" x14ac:dyDescent="0.2">
      <c r="A57" s="29"/>
      <c r="B57" s="29"/>
      <c r="C57" s="29"/>
      <c r="D57" s="676" t="s">
        <v>89</v>
      </c>
      <c r="E57" s="676"/>
      <c r="F57" s="676"/>
      <c r="G57" s="676"/>
      <c r="H57" s="29"/>
      <c r="I57" s="29"/>
      <c r="J57" s="29"/>
    </row>
    <row r="58" spans="1:10" s="369" customFormat="1" x14ac:dyDescent="0.2">
      <c r="A58" s="29"/>
      <c r="B58" s="29"/>
      <c r="C58" s="29"/>
      <c r="D58" s="29"/>
      <c r="E58" s="29"/>
      <c r="F58" s="29"/>
      <c r="G58" s="29"/>
      <c r="H58" s="29"/>
      <c r="I58" s="29"/>
      <c r="J58" s="29"/>
    </row>
    <row r="60" spans="1:10" ht="14.25" hidden="1" customHeight="1" x14ac:dyDescent="0.2"/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25" right="0.25" top="0.39370078740157483" bottom="0.35433070866141736" header="0.31496062992125984" footer="0.35433070866141736"/>
      <printOptions horizontalCentered="1"/>
      <pageSetup scale="61" orientation="portrait" r:id="rId1"/>
      <headerFooter alignWithMargins="0"/>
    </customSheetView>
  </customSheetViews>
  <mergeCells count="55">
    <mergeCell ref="G53:H53"/>
    <mergeCell ref="B49:D49"/>
    <mergeCell ref="H24:I24"/>
    <mergeCell ref="A52:B52"/>
    <mergeCell ref="A54:B54"/>
    <mergeCell ref="H25:I25"/>
    <mergeCell ref="H29:I29"/>
    <mergeCell ref="B45:I45"/>
    <mergeCell ref="B46:I46"/>
    <mergeCell ref="B42:I42"/>
    <mergeCell ref="B43:I43"/>
    <mergeCell ref="B48:D48"/>
    <mergeCell ref="F48:I48"/>
    <mergeCell ref="B39:I39"/>
    <mergeCell ref="B40:I40"/>
    <mergeCell ref="B41:I41"/>
    <mergeCell ref="H30:I30"/>
    <mergeCell ref="B44:I44"/>
    <mergeCell ref="H23:I23"/>
    <mergeCell ref="H21:I21"/>
    <mergeCell ref="C21:F21"/>
    <mergeCell ref="B37:I37"/>
    <mergeCell ref="H34:I34"/>
    <mergeCell ref="B13:I13"/>
    <mergeCell ref="B14:I14"/>
    <mergeCell ref="B17:I17"/>
    <mergeCell ref="H19:I19"/>
    <mergeCell ref="D57:G57"/>
    <mergeCell ref="F49:I49"/>
    <mergeCell ref="G50:I50"/>
    <mergeCell ref="C50:F50"/>
    <mergeCell ref="G51:H51"/>
    <mergeCell ref="G52:H52"/>
    <mergeCell ref="G54:H54"/>
    <mergeCell ref="D56:G56"/>
    <mergeCell ref="C26:F26"/>
    <mergeCell ref="C27:D27"/>
    <mergeCell ref="C28:D28"/>
    <mergeCell ref="H26:I26"/>
    <mergeCell ref="B4:I4"/>
    <mergeCell ref="D22:E22"/>
    <mergeCell ref="E30:F30"/>
    <mergeCell ref="D32:E32"/>
    <mergeCell ref="E34:F34"/>
    <mergeCell ref="B6:I6"/>
    <mergeCell ref="B7:I7"/>
    <mergeCell ref="B8:I8"/>
    <mergeCell ref="B9:I9"/>
    <mergeCell ref="D10:E10"/>
    <mergeCell ref="G10:I10"/>
    <mergeCell ref="C24:F24"/>
    <mergeCell ref="B15:I15"/>
    <mergeCell ref="D11:E11"/>
    <mergeCell ref="G11:I11"/>
    <mergeCell ref="B12:I12"/>
  </mergeCells>
  <phoneticPr fontId="15" type="noConversion"/>
  <printOptions horizontalCentered="1"/>
  <pageMargins left="0.25" right="0.25" top="0.39370078740157483" bottom="0.35433070866141736" header="0.31496062992125984" footer="0.35433070866141736"/>
  <pageSetup scale="57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IU44"/>
  <sheetViews>
    <sheetView showGridLines="0" zoomScale="90" zoomScaleNormal="90" zoomScaleSheetLayoutView="50" workbookViewId="0"/>
  </sheetViews>
  <sheetFormatPr baseColWidth="10" defaultColWidth="0" defaultRowHeight="12.75" zeroHeight="1" x14ac:dyDescent="0.2"/>
  <cols>
    <col min="1" max="1" width="1.7109375" customWidth="1"/>
    <col min="2" max="2" width="16.7109375" customWidth="1"/>
    <col min="3" max="3" width="25.5703125" customWidth="1"/>
    <col min="4" max="4" width="13.7109375" customWidth="1"/>
    <col min="5" max="5" width="18.7109375" customWidth="1"/>
    <col min="6" max="6" width="16" customWidth="1"/>
    <col min="7" max="7" width="13.42578125" customWidth="1"/>
    <col min="8" max="10" width="17.7109375" customWidth="1"/>
    <col min="11" max="11" width="19.7109375" customWidth="1"/>
    <col min="12" max="12" width="1.7109375" customWidth="1"/>
    <col min="13" max="255" width="11.42578125" hidden="1" customWidth="1"/>
    <col min="256" max="16384" width="7.85546875" hidden="1"/>
  </cols>
  <sheetData>
    <row r="1" spans="1:12" s="367" customFormat="1" ht="56.25" customHeight="1" x14ac:dyDescent="0.2">
      <c r="A1" s="29"/>
      <c r="B1" s="148" t="s">
        <v>239</v>
      </c>
      <c r="C1" s="149"/>
      <c r="D1" s="149"/>
      <c r="E1" s="149"/>
      <c r="F1" s="149"/>
      <c r="G1" s="149"/>
      <c r="H1" s="149"/>
      <c r="I1" s="149"/>
      <c r="J1" s="149"/>
      <c r="K1" s="150"/>
      <c r="L1" s="29"/>
    </row>
    <row r="2" spans="1:12" s="367" customFormat="1" ht="3" customHeight="1" x14ac:dyDescent="0.2">
      <c r="A2" s="29"/>
      <c r="B2" s="363"/>
      <c r="C2" s="149"/>
      <c r="D2" s="149"/>
      <c r="E2" s="149"/>
      <c r="F2" s="149"/>
      <c r="G2" s="149"/>
      <c r="H2" s="149"/>
      <c r="I2" s="149"/>
      <c r="J2" s="149"/>
      <c r="K2" s="149"/>
      <c r="L2" s="29"/>
    </row>
    <row r="3" spans="1:12" s="367" customFormat="1" ht="24" customHeight="1" x14ac:dyDescent="0.25">
      <c r="A3" s="29"/>
      <c r="B3" s="520">
        <f>VCIFM!B6</f>
        <v>0</v>
      </c>
      <c r="C3" s="521"/>
      <c r="D3" s="521"/>
      <c r="E3" s="521"/>
      <c r="F3" s="151"/>
      <c r="G3" s="523">
        <f>VCIFM!G6</f>
        <v>0</v>
      </c>
      <c r="H3" s="523"/>
      <c r="I3" s="152"/>
      <c r="J3" s="521">
        <f>VCIFM!I6</f>
        <v>0</v>
      </c>
      <c r="K3" s="522"/>
      <c r="L3" s="29"/>
    </row>
    <row r="4" spans="1:12" s="367" customFormat="1" x14ac:dyDescent="0.2">
      <c r="A4" s="29"/>
      <c r="B4" s="480" t="str">
        <f>VCIFM!B7</f>
        <v>NOMBRE DEL EVALUADO</v>
      </c>
      <c r="C4" s="481"/>
      <c r="D4" s="481"/>
      <c r="E4" s="481"/>
      <c r="F4" s="153"/>
      <c r="G4" s="491" t="str">
        <f>VCIFM!G7</f>
        <v xml:space="preserve">RFC </v>
      </c>
      <c r="H4" s="491"/>
      <c r="I4" s="154"/>
      <c r="J4" s="491" t="str">
        <f>VCIFM!I7</f>
        <v xml:space="preserve">CURP  </v>
      </c>
      <c r="K4" s="492"/>
      <c r="L4" s="29"/>
    </row>
    <row r="5" spans="1:12" s="367" customFormat="1" ht="24" customHeight="1" x14ac:dyDescent="0.25">
      <c r="A5" s="29"/>
      <c r="B5" s="493">
        <f>VCIFM!B8</f>
        <v>0</v>
      </c>
      <c r="C5" s="482"/>
      <c r="D5" s="482"/>
      <c r="E5" s="482"/>
      <c r="F5" s="389"/>
      <c r="G5" s="482">
        <f>VCIFM!J55</f>
        <v>0</v>
      </c>
      <c r="H5" s="482"/>
      <c r="I5" s="154"/>
      <c r="J5" s="489">
        <f>VCIFM!K6</f>
        <v>0</v>
      </c>
      <c r="K5" s="490"/>
      <c r="L5" s="29"/>
    </row>
    <row r="6" spans="1:12" s="367" customFormat="1" ht="12.75" customHeight="1" x14ac:dyDescent="0.2">
      <c r="A6" s="29"/>
      <c r="B6" s="480" t="str">
        <f>VCIFM!B9</f>
        <v>DENOMINACIÓN DEL PUESTO</v>
      </c>
      <c r="C6" s="481"/>
      <c r="D6" s="481"/>
      <c r="E6" s="481"/>
      <c r="F6" s="388"/>
      <c r="G6" s="481" t="str">
        <f>VCIFM!J56</f>
        <v>AÑO DE LA EVALUACIÓN</v>
      </c>
      <c r="H6" s="481"/>
      <c r="I6" s="154"/>
      <c r="J6" s="491" t="str">
        <f>VCIFM!K7</f>
        <v>No.de RUSP</v>
      </c>
      <c r="K6" s="492"/>
      <c r="L6" s="29"/>
    </row>
    <row r="7" spans="1:12" s="367" customFormat="1" ht="33" customHeight="1" x14ac:dyDescent="0.25">
      <c r="A7" s="29"/>
      <c r="B7" s="493">
        <f>VCIFM!G8</f>
        <v>0</v>
      </c>
      <c r="C7" s="482"/>
      <c r="D7" s="482"/>
      <c r="E7" s="482"/>
      <c r="F7" s="155"/>
      <c r="G7" s="482">
        <f>VCIFM!B10</f>
        <v>0</v>
      </c>
      <c r="H7" s="482"/>
      <c r="I7" s="482"/>
      <c r="J7" s="482"/>
      <c r="K7" s="496"/>
      <c r="L7" s="29"/>
    </row>
    <row r="8" spans="1:12" s="367" customFormat="1" ht="12" customHeight="1" x14ac:dyDescent="0.2">
      <c r="A8" s="29"/>
      <c r="B8" s="494" t="str">
        <f>VCIFM!G9</f>
        <v>NOMBRE DE LA DEPENDENCIA U ÓRGANO ADMINISTRATIVO DESCONCENTRADO</v>
      </c>
      <c r="C8" s="495"/>
      <c r="D8" s="495"/>
      <c r="E8" s="495"/>
      <c r="F8" s="156"/>
      <c r="G8" s="484" t="str">
        <f>VCIFM!B11</f>
        <v>CLAVE Y NOMBRE DE LA UNIDAD ADMINISTRATIVA RESPONSABLE</v>
      </c>
      <c r="H8" s="484"/>
      <c r="I8" s="484"/>
      <c r="J8" s="484"/>
      <c r="K8" s="485"/>
      <c r="L8" s="29"/>
    </row>
    <row r="9" spans="1:12" s="367" customFormat="1" ht="18.75" customHeight="1" x14ac:dyDescent="0.25">
      <c r="A9" s="29"/>
      <c r="B9" s="486">
        <f>VCIFM!B12</f>
        <v>0</v>
      </c>
      <c r="C9" s="487"/>
      <c r="D9" s="487"/>
      <c r="E9" s="487"/>
      <c r="F9" s="487"/>
      <c r="G9" s="487"/>
      <c r="H9" s="487"/>
      <c r="I9" s="487"/>
      <c r="J9" s="487"/>
      <c r="K9" s="488"/>
      <c r="L9" s="29"/>
    </row>
    <row r="10" spans="1:12" s="367" customFormat="1" x14ac:dyDescent="0.2">
      <c r="A10" s="29"/>
      <c r="B10" s="504" t="str">
        <f>VCIFM!B13</f>
        <v>LUGAR y FECHA DE LA APLICACIÓN</v>
      </c>
      <c r="C10" s="505"/>
      <c r="D10" s="505"/>
      <c r="E10" s="505"/>
      <c r="F10" s="505"/>
      <c r="G10" s="505"/>
      <c r="H10" s="505"/>
      <c r="I10" s="505"/>
      <c r="J10" s="505"/>
      <c r="K10" s="506"/>
      <c r="L10" s="29"/>
    </row>
    <row r="11" spans="1:12" s="367" customFormat="1" ht="2.4500000000000002" customHeight="1" x14ac:dyDescent="0.2">
      <c r="A11" s="29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29"/>
    </row>
    <row r="12" spans="1:12" s="367" customFormat="1" ht="27" customHeight="1" x14ac:dyDescent="0.2">
      <c r="A12" s="29"/>
      <c r="B12" s="483" t="s">
        <v>58</v>
      </c>
      <c r="C12" s="483"/>
      <c r="D12" s="483"/>
      <c r="E12" s="483"/>
      <c r="F12" s="483"/>
      <c r="G12" s="483"/>
      <c r="H12" s="483"/>
      <c r="I12" s="483"/>
      <c r="J12" s="513" t="s">
        <v>87</v>
      </c>
      <c r="K12" s="483"/>
      <c r="L12" s="29"/>
    </row>
    <row r="13" spans="1:12" s="367" customFormat="1" ht="33" customHeight="1" x14ac:dyDescent="0.2">
      <c r="A13" s="29"/>
      <c r="B13" s="512" t="s">
        <v>194</v>
      </c>
      <c r="C13" s="512"/>
      <c r="D13" s="512"/>
      <c r="E13" s="512"/>
      <c r="F13" s="512"/>
      <c r="G13" s="512"/>
      <c r="H13" s="512"/>
      <c r="I13" s="512"/>
      <c r="J13" s="510"/>
      <c r="K13" s="511"/>
      <c r="L13" s="29"/>
    </row>
    <row r="14" spans="1:12" s="367" customFormat="1" ht="33" customHeight="1" x14ac:dyDescent="0.2">
      <c r="A14" s="29"/>
      <c r="B14" s="512" t="s">
        <v>192</v>
      </c>
      <c r="C14" s="512"/>
      <c r="D14" s="512"/>
      <c r="E14" s="512"/>
      <c r="F14" s="512"/>
      <c r="G14" s="512"/>
      <c r="H14" s="512"/>
      <c r="I14" s="512"/>
      <c r="J14" s="510"/>
      <c r="K14" s="511"/>
      <c r="L14" s="29"/>
    </row>
    <row r="15" spans="1:12" s="367" customFormat="1" ht="33" customHeight="1" x14ac:dyDescent="0.2">
      <c r="A15" s="29"/>
      <c r="B15" s="512" t="s">
        <v>203</v>
      </c>
      <c r="C15" s="512"/>
      <c r="D15" s="512"/>
      <c r="E15" s="512"/>
      <c r="F15" s="512"/>
      <c r="G15" s="512"/>
      <c r="H15" s="512"/>
      <c r="I15" s="512"/>
      <c r="J15" s="510"/>
      <c r="K15" s="511"/>
      <c r="L15" s="29"/>
    </row>
    <row r="16" spans="1:12" s="367" customFormat="1" ht="33" customHeight="1" x14ac:dyDescent="0.2">
      <c r="A16" s="29"/>
      <c r="B16" s="512" t="s">
        <v>193</v>
      </c>
      <c r="C16" s="512"/>
      <c r="D16" s="512"/>
      <c r="E16" s="512"/>
      <c r="F16" s="512"/>
      <c r="G16" s="512"/>
      <c r="H16" s="512"/>
      <c r="I16" s="512"/>
      <c r="J16" s="510"/>
      <c r="K16" s="511"/>
      <c r="L16" s="29"/>
    </row>
    <row r="17" spans="1:12" s="367" customFormat="1" ht="3" customHeight="1" x14ac:dyDescent="0.2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2" s="367" customFormat="1" ht="27" customHeight="1" x14ac:dyDescent="0.2">
      <c r="A18" s="29"/>
      <c r="B18" s="497" t="s">
        <v>59</v>
      </c>
      <c r="C18" s="498"/>
      <c r="D18" s="498"/>
      <c r="E18" s="498"/>
      <c r="F18" s="498"/>
      <c r="G18" s="498"/>
      <c r="H18" s="498"/>
      <c r="I18" s="498"/>
      <c r="J18" s="498"/>
      <c r="K18" s="499"/>
      <c r="L18" s="29"/>
    </row>
    <row r="19" spans="1:12" s="367" customFormat="1" ht="3" customHeight="1" x14ac:dyDescent="0.2">
      <c r="A19" s="29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29"/>
    </row>
    <row r="20" spans="1:12" s="367" customFormat="1" ht="33" customHeight="1" x14ac:dyDescent="0.2">
      <c r="A20" s="29"/>
      <c r="B20" s="514" t="s">
        <v>60</v>
      </c>
      <c r="C20" s="515"/>
      <c r="D20" s="515"/>
      <c r="E20" s="515"/>
      <c r="F20" s="515"/>
      <c r="G20" s="516"/>
      <c r="H20" s="497" t="s">
        <v>61</v>
      </c>
      <c r="I20" s="498"/>
      <c r="J20" s="499"/>
      <c r="K20" s="500" t="s">
        <v>62</v>
      </c>
      <c r="L20" s="29"/>
    </row>
    <row r="21" spans="1:12" s="367" customFormat="1" ht="45" x14ac:dyDescent="0.2">
      <c r="A21" s="29"/>
      <c r="B21" s="517"/>
      <c r="C21" s="518"/>
      <c r="D21" s="518"/>
      <c r="E21" s="518"/>
      <c r="F21" s="518"/>
      <c r="G21" s="519"/>
      <c r="H21" s="159" t="s">
        <v>154</v>
      </c>
      <c r="I21" s="159" t="s">
        <v>13</v>
      </c>
      <c r="J21" s="160" t="s">
        <v>155</v>
      </c>
      <c r="K21" s="501"/>
      <c r="L21" s="29"/>
    </row>
    <row r="22" spans="1:12" s="367" customFormat="1" ht="79.5" customHeight="1" x14ac:dyDescent="0.2">
      <c r="A22" s="29"/>
      <c r="B22" s="517"/>
      <c r="C22" s="518"/>
      <c r="D22" s="518"/>
      <c r="E22" s="518"/>
      <c r="F22" s="518"/>
      <c r="G22" s="519"/>
      <c r="H22" s="161" t="s">
        <v>216</v>
      </c>
      <c r="I22" s="161" t="s">
        <v>215</v>
      </c>
      <c r="J22" s="161" t="s">
        <v>217</v>
      </c>
      <c r="K22" s="501"/>
      <c r="L22" s="29"/>
    </row>
    <row r="23" spans="1:12" s="367" customFormat="1" ht="57" customHeight="1" x14ac:dyDescent="0.2">
      <c r="A23" s="29"/>
      <c r="B23" s="159">
        <v>1</v>
      </c>
      <c r="C23" s="507"/>
      <c r="D23" s="508"/>
      <c r="E23" s="508"/>
      <c r="F23" s="508"/>
      <c r="G23" s="509"/>
      <c r="H23" s="4"/>
      <c r="I23" s="4"/>
      <c r="J23" s="4"/>
      <c r="K23" s="164" t="str">
        <f>'tablas de calculo'!AW1</f>
        <v xml:space="preserve">   </v>
      </c>
      <c r="L23" s="29"/>
    </row>
    <row r="24" spans="1:12" s="367" customFormat="1" ht="57" customHeight="1" x14ac:dyDescent="0.2">
      <c r="A24" s="29"/>
      <c r="B24" s="159">
        <v>2</v>
      </c>
      <c r="C24" s="507"/>
      <c r="D24" s="508"/>
      <c r="E24" s="508"/>
      <c r="F24" s="508"/>
      <c r="G24" s="509"/>
      <c r="H24" s="4"/>
      <c r="I24" s="4"/>
      <c r="J24" s="4"/>
      <c r="K24" s="164" t="str">
        <f>'tablas de calculo'!AW2</f>
        <v xml:space="preserve">   </v>
      </c>
      <c r="L24" s="29"/>
    </row>
    <row r="25" spans="1:12" s="367" customFormat="1" ht="57" customHeight="1" x14ac:dyDescent="0.2">
      <c r="A25" s="29"/>
      <c r="B25" s="159">
        <v>3</v>
      </c>
      <c r="C25" s="507"/>
      <c r="D25" s="508"/>
      <c r="E25" s="508"/>
      <c r="F25" s="508"/>
      <c r="G25" s="509"/>
      <c r="H25" s="4"/>
      <c r="I25" s="4"/>
      <c r="J25" s="4"/>
      <c r="K25" s="164" t="str">
        <f>'tablas de calculo'!AW3</f>
        <v xml:space="preserve">   </v>
      </c>
      <c r="L25" s="29"/>
    </row>
    <row r="26" spans="1:12" s="367" customFormat="1" ht="51.75" customHeight="1" x14ac:dyDescent="0.2">
      <c r="A26" s="29"/>
      <c r="B26" s="162"/>
      <c r="C26" s="163"/>
      <c r="D26" s="502" t="s">
        <v>63</v>
      </c>
      <c r="E26" s="502"/>
      <c r="F26" s="502"/>
      <c r="G26" s="502"/>
      <c r="H26" s="502"/>
      <c r="I26" s="502"/>
      <c r="J26" s="503"/>
      <c r="K26" s="164" t="str">
        <f>'tablas de calculo'!AX4</f>
        <v>Verifica el 3° requisito</v>
      </c>
      <c r="L26" s="29"/>
    </row>
    <row r="27" spans="1:12" s="367" customFormat="1" ht="3" customHeight="1" x14ac:dyDescent="0.2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12" s="367" customFormat="1" ht="30" customHeight="1" x14ac:dyDescent="0.2">
      <c r="A28" s="29"/>
      <c r="B28" s="167" t="s">
        <v>218</v>
      </c>
      <c r="C28" s="165"/>
      <c r="D28" s="165"/>
      <c r="E28" s="165"/>
      <c r="F28" s="166"/>
      <c r="G28" s="167" t="s">
        <v>240</v>
      </c>
      <c r="H28" s="165"/>
      <c r="I28" s="165"/>
      <c r="J28" s="165"/>
      <c r="K28" s="166"/>
      <c r="L28" s="29"/>
    </row>
    <row r="29" spans="1:12" s="367" customFormat="1" ht="49.5" customHeight="1" x14ac:dyDescent="0.2">
      <c r="A29" s="29"/>
      <c r="B29" s="530">
        <f>VCIFM!F50</f>
        <v>0</v>
      </c>
      <c r="C29" s="531"/>
      <c r="D29" s="531"/>
      <c r="E29" s="531"/>
      <c r="F29" s="532"/>
      <c r="G29" s="536"/>
      <c r="H29" s="537"/>
      <c r="I29" s="537"/>
      <c r="J29" s="537"/>
      <c r="K29" s="538"/>
      <c r="L29" s="29"/>
    </row>
    <row r="30" spans="1:12" s="367" customFormat="1" ht="10.5" customHeight="1" x14ac:dyDescent="0.2">
      <c r="A30" s="29"/>
      <c r="B30" s="527" t="s">
        <v>161</v>
      </c>
      <c r="C30" s="528"/>
      <c r="D30" s="528"/>
      <c r="E30" s="528"/>
      <c r="F30" s="529"/>
      <c r="G30" s="539" t="s">
        <v>161</v>
      </c>
      <c r="H30" s="540"/>
      <c r="I30" s="540"/>
      <c r="J30" s="540"/>
      <c r="K30" s="541"/>
      <c r="L30" s="29"/>
    </row>
    <row r="31" spans="1:12" s="367" customFormat="1" ht="51.95" customHeight="1" x14ac:dyDescent="0.2">
      <c r="A31" s="29"/>
      <c r="B31" s="530">
        <f>VCIFM!F44</f>
        <v>0</v>
      </c>
      <c r="C31" s="531"/>
      <c r="D31" s="531"/>
      <c r="E31" s="531"/>
      <c r="F31" s="532"/>
      <c r="G31" s="545"/>
      <c r="H31" s="546"/>
      <c r="I31" s="546"/>
      <c r="J31" s="546"/>
      <c r="K31" s="547"/>
      <c r="L31" s="29"/>
    </row>
    <row r="32" spans="1:12" s="367" customFormat="1" ht="10.5" customHeight="1" x14ac:dyDescent="0.2">
      <c r="A32" s="29"/>
      <c r="B32" s="527" t="s">
        <v>162</v>
      </c>
      <c r="C32" s="528"/>
      <c r="D32" s="528"/>
      <c r="E32" s="528"/>
      <c r="F32" s="529"/>
      <c r="G32" s="539" t="s">
        <v>162</v>
      </c>
      <c r="H32" s="540"/>
      <c r="I32" s="540"/>
      <c r="J32" s="540"/>
      <c r="K32" s="541"/>
      <c r="L32" s="29"/>
    </row>
    <row r="33" spans="1:12" s="367" customFormat="1" ht="57" customHeight="1" x14ac:dyDescent="0.2">
      <c r="A33" s="29"/>
      <c r="B33" s="542"/>
      <c r="C33" s="543"/>
      <c r="D33" s="543"/>
      <c r="E33" s="543"/>
      <c r="F33" s="544"/>
      <c r="G33" s="545"/>
      <c r="H33" s="546"/>
      <c r="I33" s="546"/>
      <c r="J33" s="546"/>
      <c r="K33" s="547"/>
      <c r="L33" s="29"/>
    </row>
    <row r="34" spans="1:12" s="367" customFormat="1" ht="12.75" customHeight="1" x14ac:dyDescent="0.2">
      <c r="A34" s="29"/>
      <c r="B34" s="533" t="s">
        <v>163</v>
      </c>
      <c r="C34" s="534"/>
      <c r="D34" s="534"/>
      <c r="E34" s="534"/>
      <c r="F34" s="535"/>
      <c r="G34" s="533" t="s">
        <v>163</v>
      </c>
      <c r="H34" s="534"/>
      <c r="I34" s="534"/>
      <c r="J34" s="534"/>
      <c r="K34" s="535"/>
      <c r="L34" s="29"/>
    </row>
    <row r="35" spans="1:12" s="367" customFormat="1" ht="3" customHeight="1" x14ac:dyDescent="0.2">
      <c r="A35" s="29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29"/>
    </row>
    <row r="36" spans="1:12" s="367" customFormat="1" ht="34.5" customHeight="1" x14ac:dyDescent="0.2">
      <c r="A36" s="29"/>
      <c r="B36" s="148" t="s">
        <v>64</v>
      </c>
      <c r="C36" s="169"/>
      <c r="D36" s="169"/>
      <c r="E36" s="169"/>
      <c r="F36" s="169"/>
      <c r="G36" s="168"/>
      <c r="H36" s="168"/>
      <c r="I36" s="168"/>
      <c r="J36" s="168"/>
      <c r="K36" s="170"/>
      <c r="L36" s="29"/>
    </row>
    <row r="37" spans="1:12" s="367" customFormat="1" ht="24" customHeight="1" x14ac:dyDescent="0.2">
      <c r="A37" s="29"/>
      <c r="B37" s="524"/>
      <c r="C37" s="525"/>
      <c r="D37" s="525"/>
      <c r="E37" s="525"/>
      <c r="F37" s="525"/>
      <c r="G37" s="525"/>
      <c r="H37" s="525"/>
      <c r="I37" s="525"/>
      <c r="J37" s="525"/>
      <c r="K37" s="526"/>
      <c r="L37" s="29"/>
    </row>
    <row r="38" spans="1:12" s="367" customFormat="1" ht="24" customHeight="1" x14ac:dyDescent="0.2">
      <c r="A38" s="29"/>
      <c r="B38" s="524"/>
      <c r="C38" s="525"/>
      <c r="D38" s="525"/>
      <c r="E38" s="525"/>
      <c r="F38" s="525"/>
      <c r="G38" s="525"/>
      <c r="H38" s="525"/>
      <c r="I38" s="525"/>
      <c r="J38" s="525"/>
      <c r="K38" s="526"/>
      <c r="L38" s="29"/>
    </row>
    <row r="39" spans="1:12" s="367" customFormat="1" ht="24" customHeight="1" x14ac:dyDescent="0.2">
      <c r="A39" s="29"/>
      <c r="B39" s="524"/>
      <c r="C39" s="525"/>
      <c r="D39" s="525"/>
      <c r="E39" s="525"/>
      <c r="F39" s="525"/>
      <c r="G39" s="525"/>
      <c r="H39" s="525"/>
      <c r="I39" s="525"/>
      <c r="J39" s="525"/>
      <c r="K39" s="526"/>
      <c r="L39" s="29"/>
    </row>
    <row r="40" spans="1:12" s="367" customFormat="1" ht="24" customHeight="1" x14ac:dyDescent="0.2">
      <c r="A40" s="29"/>
      <c r="B40" s="524"/>
      <c r="C40" s="525"/>
      <c r="D40" s="525"/>
      <c r="E40" s="525"/>
      <c r="F40" s="525"/>
      <c r="G40" s="525"/>
      <c r="H40" s="525"/>
      <c r="I40" s="525"/>
      <c r="J40" s="525"/>
      <c r="K40" s="526"/>
      <c r="L40" s="29"/>
    </row>
    <row r="41" spans="1:12" s="367" customFormat="1" ht="24" customHeight="1" x14ac:dyDescent="0.2">
      <c r="A41" s="29"/>
      <c r="B41" s="524"/>
      <c r="C41" s="525"/>
      <c r="D41" s="525"/>
      <c r="E41" s="525"/>
      <c r="F41" s="525"/>
      <c r="G41" s="525"/>
      <c r="H41" s="525"/>
      <c r="I41" s="525"/>
      <c r="J41" s="525"/>
      <c r="K41" s="526"/>
      <c r="L41" s="29"/>
    </row>
    <row r="42" spans="1:12" s="367" customFormat="1" ht="24" customHeight="1" x14ac:dyDescent="0.2">
      <c r="A42" s="29"/>
      <c r="B42" s="524"/>
      <c r="C42" s="525"/>
      <c r="D42" s="525"/>
      <c r="E42" s="525"/>
      <c r="F42" s="525"/>
      <c r="G42" s="525"/>
      <c r="H42" s="525"/>
      <c r="I42" s="525"/>
      <c r="J42" s="525"/>
      <c r="K42" s="526"/>
      <c r="L42" s="29"/>
    </row>
    <row r="43" spans="1:12" s="367" customFormat="1" ht="24" customHeight="1" x14ac:dyDescent="0.2">
      <c r="A43" s="29"/>
      <c r="B43" s="524"/>
      <c r="C43" s="525"/>
      <c r="D43" s="525"/>
      <c r="E43" s="525"/>
      <c r="F43" s="525"/>
      <c r="G43" s="525"/>
      <c r="H43" s="525"/>
      <c r="I43" s="525"/>
      <c r="J43" s="525"/>
      <c r="K43" s="526"/>
      <c r="L43" s="29"/>
    </row>
    <row r="44" spans="1:12" s="367" customFormat="1" ht="12.2" customHeight="1" x14ac:dyDescent="0.2">
      <c r="A44" s="29"/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29"/>
    </row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19685039370078741" right="0.19685039370078741" top="0.19685039370078741" bottom="0.23622047244094491" header="0" footer="0"/>
      <printOptions horizontalCentered="1"/>
      <pageSetup scale="59" orientation="portrait" r:id="rId1"/>
      <headerFooter alignWithMargins="0"/>
    </customSheetView>
  </customSheetViews>
  <mergeCells count="55">
    <mergeCell ref="C24:G24"/>
    <mergeCell ref="B30:F30"/>
    <mergeCell ref="B29:F29"/>
    <mergeCell ref="C25:G25"/>
    <mergeCell ref="B34:F34"/>
    <mergeCell ref="G34:K34"/>
    <mergeCell ref="B31:F31"/>
    <mergeCell ref="G29:K29"/>
    <mergeCell ref="B32:F32"/>
    <mergeCell ref="G30:K30"/>
    <mergeCell ref="G32:K32"/>
    <mergeCell ref="B33:F33"/>
    <mergeCell ref="G33:K33"/>
    <mergeCell ref="G31:K31"/>
    <mergeCell ref="B43:K43"/>
    <mergeCell ref="B42:K42"/>
    <mergeCell ref="B39:K39"/>
    <mergeCell ref="B37:K37"/>
    <mergeCell ref="B41:K41"/>
    <mergeCell ref="B40:K40"/>
    <mergeCell ref="B38:K38"/>
    <mergeCell ref="B3:E3"/>
    <mergeCell ref="B4:E4"/>
    <mergeCell ref="J3:K3"/>
    <mergeCell ref="J4:K4"/>
    <mergeCell ref="G3:H3"/>
    <mergeCell ref="G4:H4"/>
    <mergeCell ref="B18:K18"/>
    <mergeCell ref="K20:K22"/>
    <mergeCell ref="D26:J26"/>
    <mergeCell ref="B10:K10"/>
    <mergeCell ref="C23:G23"/>
    <mergeCell ref="J15:K15"/>
    <mergeCell ref="B16:I16"/>
    <mergeCell ref="J16:K16"/>
    <mergeCell ref="J12:K12"/>
    <mergeCell ref="B20:G22"/>
    <mergeCell ref="B13:I13"/>
    <mergeCell ref="J13:K13"/>
    <mergeCell ref="B15:I15"/>
    <mergeCell ref="H20:J20"/>
    <mergeCell ref="B14:I14"/>
    <mergeCell ref="J14:K14"/>
    <mergeCell ref="B6:E6"/>
    <mergeCell ref="G6:H6"/>
    <mergeCell ref="G5:H5"/>
    <mergeCell ref="B12:I12"/>
    <mergeCell ref="G8:K8"/>
    <mergeCell ref="B9:K9"/>
    <mergeCell ref="J5:K5"/>
    <mergeCell ref="J6:K6"/>
    <mergeCell ref="B7:E7"/>
    <mergeCell ref="B8:E8"/>
    <mergeCell ref="G7:K7"/>
    <mergeCell ref="B5:E5"/>
  </mergeCells>
  <phoneticPr fontId="15" type="noConversion"/>
  <dataValidations count="4">
    <dataValidation operator="equal" allowBlank="1" showInputMessage="1" showErrorMessage="1" prompt="INGRESAR EL NUMERO DE RUSP, SIN CEROS AL INICIO_x000a_" sqref="J5:K5"/>
    <dataValidation type="custom" allowBlank="1" showInputMessage="1" showErrorMessage="1" error="Elije una sola opción, en la calificación" sqref="H25:J25">
      <formula1>COUNTIF($H$25:$J$25,H25)=1</formula1>
    </dataValidation>
    <dataValidation type="custom" allowBlank="1" showInputMessage="1" showErrorMessage="1" error="Elije una sola opción, en la calificación" sqref="H24:J24">
      <formula1>COUNTIF($H$24:$J$24,H24)=1</formula1>
    </dataValidation>
    <dataValidation type="custom" allowBlank="1" showInputMessage="1" showErrorMessage="1" error="Elije una sola opción, en la calificación" sqref="H23:J23">
      <formula1>COUNTIF($H$23:$J$23,H23)=1</formula1>
    </dataValidation>
  </dataValidations>
  <printOptions horizontalCentered="1"/>
  <pageMargins left="0.19685039370078741" right="0.19685039370078741" top="0.19685039370078741" bottom="0.23622047244094491" header="0" footer="0"/>
  <pageSetup scale="58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L88"/>
  <sheetViews>
    <sheetView showGridLines="0" tabSelected="1" zoomScale="90" zoomScaleNormal="90" zoomScaleSheetLayoutView="50" workbookViewId="0"/>
  </sheetViews>
  <sheetFormatPr baseColWidth="10" defaultColWidth="0" defaultRowHeight="12.75" zeroHeight="1" x14ac:dyDescent="0.2"/>
  <cols>
    <col min="1" max="1" width="1.7109375" customWidth="1"/>
    <col min="2" max="2" width="20" customWidth="1"/>
    <col min="3" max="3" width="21.28515625" customWidth="1"/>
    <col min="4" max="4" width="16.28515625" customWidth="1"/>
    <col min="5" max="5" width="19.140625" customWidth="1"/>
    <col min="6" max="6" width="18.85546875" customWidth="1"/>
    <col min="7" max="7" width="23.140625" customWidth="1"/>
    <col min="8" max="11" width="15.5703125" customWidth="1"/>
    <col min="12" max="12" width="1.7109375" customWidth="1"/>
    <col min="13" max="16384" width="11.42578125" hidden="1"/>
  </cols>
  <sheetData>
    <row r="1" spans="1:12" ht="36.75" customHeight="1" x14ac:dyDescent="0.2">
      <c r="A1" s="29"/>
      <c r="B1" s="548" t="s">
        <v>234</v>
      </c>
      <c r="C1" s="549"/>
      <c r="D1" s="549"/>
      <c r="E1" s="549"/>
      <c r="F1" s="549"/>
      <c r="G1" s="549"/>
      <c r="H1" s="549"/>
      <c r="I1" s="549"/>
      <c r="J1" s="549"/>
      <c r="K1" s="550"/>
      <c r="L1" s="29"/>
    </row>
    <row r="2" spans="1:12" ht="2.4500000000000002" customHeight="1" x14ac:dyDescent="0.25">
      <c r="A2" s="29"/>
      <c r="B2" s="171"/>
      <c r="C2" s="171"/>
      <c r="D2" s="171"/>
      <c r="E2" s="171"/>
      <c r="F2" s="171"/>
      <c r="G2" s="171"/>
      <c r="H2" s="171"/>
      <c r="I2" s="171"/>
      <c r="J2" s="171"/>
      <c r="K2" s="172"/>
      <c r="L2" s="29"/>
    </row>
    <row r="3" spans="1:12" ht="23.25" customHeight="1" x14ac:dyDescent="0.2">
      <c r="A3" s="29"/>
      <c r="B3" s="552">
        <f>ACT.EXT.!B3</f>
        <v>0</v>
      </c>
      <c r="C3" s="553"/>
      <c r="D3" s="553"/>
      <c r="E3" s="553"/>
      <c r="F3" s="151"/>
      <c r="G3" s="554">
        <f>ACT.EXT.!G3</f>
        <v>0</v>
      </c>
      <c r="H3" s="554"/>
      <c r="I3" s="152"/>
      <c r="J3" s="553">
        <f>ACT.EXT.!J3</f>
        <v>0</v>
      </c>
      <c r="K3" s="555"/>
      <c r="L3" s="29"/>
    </row>
    <row r="4" spans="1:12" ht="9.75" customHeight="1" x14ac:dyDescent="0.2">
      <c r="A4" s="29"/>
      <c r="B4" s="556" t="str">
        <f>ACT.EXT.!B4</f>
        <v>NOMBRE DEL EVALUADO</v>
      </c>
      <c r="C4" s="484"/>
      <c r="D4" s="484"/>
      <c r="E4" s="484"/>
      <c r="F4" s="153"/>
      <c r="G4" s="495" t="str">
        <f>ACT.EXT.!G4</f>
        <v xml:space="preserve">RFC </v>
      </c>
      <c r="H4" s="495"/>
      <c r="I4" s="154"/>
      <c r="J4" s="495" t="str">
        <f>ACT.EXT.!J4</f>
        <v xml:space="preserve">CURP  </v>
      </c>
      <c r="K4" s="551"/>
      <c r="L4" s="29"/>
    </row>
    <row r="5" spans="1:12" ht="24" customHeight="1" x14ac:dyDescent="0.2">
      <c r="A5" s="29"/>
      <c r="B5" s="530">
        <f>ACT.EXT.!B5</f>
        <v>0</v>
      </c>
      <c r="C5" s="531"/>
      <c r="D5" s="531"/>
      <c r="E5" s="531"/>
      <c r="F5" s="531"/>
      <c r="G5" s="531"/>
      <c r="H5" s="531"/>
      <c r="I5" s="154"/>
      <c r="J5" s="557">
        <f>ACT.EXT.!J5</f>
        <v>0</v>
      </c>
      <c r="K5" s="558"/>
      <c r="L5" s="29"/>
    </row>
    <row r="6" spans="1:12" ht="12" customHeight="1" x14ac:dyDescent="0.2">
      <c r="A6" s="29"/>
      <c r="B6" s="556" t="str">
        <f>ACT.EXT.!B6</f>
        <v>DENOMINACIÓN DEL PUESTO</v>
      </c>
      <c r="C6" s="484"/>
      <c r="D6" s="484"/>
      <c r="E6" s="484"/>
      <c r="F6" s="484"/>
      <c r="G6" s="484"/>
      <c r="H6" s="484"/>
      <c r="I6" s="154"/>
      <c r="J6" s="495" t="str">
        <f>ACT.EXT.!J6</f>
        <v>No.de RUSP</v>
      </c>
      <c r="K6" s="551"/>
      <c r="L6" s="29"/>
    </row>
    <row r="7" spans="1:12" ht="24" customHeight="1" x14ac:dyDescent="0.25">
      <c r="A7" s="29"/>
      <c r="B7" s="530">
        <f>ACT.EXT.!B7</f>
        <v>0</v>
      </c>
      <c r="C7" s="531"/>
      <c r="D7" s="531"/>
      <c r="E7" s="531"/>
      <c r="F7" s="155"/>
      <c r="G7" s="531">
        <f>ACT.EXT.!G7</f>
        <v>0</v>
      </c>
      <c r="H7" s="531"/>
      <c r="I7" s="531"/>
      <c r="J7" s="531"/>
      <c r="K7" s="532"/>
      <c r="L7" s="29"/>
    </row>
    <row r="8" spans="1:12" ht="11.25" customHeight="1" x14ac:dyDescent="0.2">
      <c r="A8" s="29"/>
      <c r="B8" s="494" t="str">
        <f>ACT.EXT.!B8</f>
        <v>NOMBRE DE LA DEPENDENCIA U ÓRGANO ADMINISTRATIVO DESCONCENTRADO</v>
      </c>
      <c r="C8" s="495"/>
      <c r="D8" s="495"/>
      <c r="E8" s="495"/>
      <c r="F8" s="156"/>
      <c r="G8" s="484" t="str">
        <f>ACT.EXT.!G8</f>
        <v>CLAVE Y NOMBRE DE LA UNIDAD ADMINISTRATIVA RESPONSABLE</v>
      </c>
      <c r="H8" s="484"/>
      <c r="I8" s="484"/>
      <c r="J8" s="484"/>
      <c r="K8" s="485"/>
      <c r="L8" s="29"/>
    </row>
    <row r="9" spans="1:12" ht="24" customHeight="1" x14ac:dyDescent="0.2">
      <c r="A9" s="29"/>
      <c r="B9" s="577">
        <f>ACT.EXT.!B9</f>
        <v>0</v>
      </c>
      <c r="C9" s="578"/>
      <c r="D9" s="578"/>
      <c r="E9" s="578"/>
      <c r="F9" s="578"/>
      <c r="G9" s="578"/>
      <c r="H9" s="578"/>
      <c r="I9" s="578"/>
      <c r="J9" s="578"/>
      <c r="K9" s="579"/>
      <c r="L9" s="29"/>
    </row>
    <row r="10" spans="1:12" ht="9" customHeight="1" x14ac:dyDescent="0.2">
      <c r="A10" s="29"/>
      <c r="B10" s="504" t="str">
        <f>ACT.EXT.!B10</f>
        <v>LUGAR y FECHA DE LA APLICACIÓN</v>
      </c>
      <c r="C10" s="505"/>
      <c r="D10" s="505"/>
      <c r="E10" s="505"/>
      <c r="F10" s="505"/>
      <c r="G10" s="505"/>
      <c r="H10" s="505"/>
      <c r="I10" s="505"/>
      <c r="J10" s="505"/>
      <c r="K10" s="506"/>
      <c r="L10" s="29"/>
    </row>
    <row r="11" spans="1:12" ht="2.4500000000000002" customHeight="1" x14ac:dyDescent="0.2">
      <c r="A11" s="29"/>
      <c r="B11" s="157"/>
      <c r="C11" s="157"/>
      <c r="D11" s="157"/>
      <c r="E11" s="173"/>
      <c r="F11" s="173"/>
      <c r="G11" s="174"/>
      <c r="H11" s="174"/>
      <c r="I11" s="174"/>
      <c r="J11" s="157"/>
      <c r="K11" s="157"/>
      <c r="L11" s="29"/>
    </row>
    <row r="12" spans="1:12" ht="31.5" customHeight="1" x14ac:dyDescent="0.2">
      <c r="A12" s="29"/>
      <c r="B12" s="574" t="s">
        <v>54</v>
      </c>
      <c r="C12" s="575"/>
      <c r="D12" s="575"/>
      <c r="E12" s="575"/>
      <c r="F12" s="575"/>
      <c r="G12" s="575"/>
      <c r="H12" s="575"/>
      <c r="I12" s="575"/>
      <c r="J12" s="575"/>
      <c r="K12" s="576"/>
      <c r="L12" s="29"/>
    </row>
    <row r="13" spans="1:12" ht="25.5" customHeight="1" x14ac:dyDescent="0.2">
      <c r="A13" s="29"/>
      <c r="B13" s="567" t="s">
        <v>245</v>
      </c>
      <c r="C13" s="568"/>
      <c r="D13" s="568"/>
      <c r="E13" s="568"/>
      <c r="F13" s="569"/>
      <c r="G13" s="175" t="s">
        <v>220</v>
      </c>
      <c r="H13" s="175" t="s">
        <v>138</v>
      </c>
      <c r="I13" s="175" t="s">
        <v>219</v>
      </c>
      <c r="J13" s="175" t="s">
        <v>49</v>
      </c>
      <c r="K13" s="175" t="s">
        <v>14</v>
      </c>
      <c r="L13" s="29"/>
    </row>
    <row r="14" spans="1:12" ht="19.5" customHeight="1" x14ac:dyDescent="0.2">
      <c r="A14" s="29"/>
      <c r="B14" s="573" t="s">
        <v>118</v>
      </c>
      <c r="C14" s="573"/>
      <c r="D14" s="573"/>
      <c r="E14" s="573"/>
      <c r="F14" s="573"/>
      <c r="G14" s="13"/>
      <c r="H14" s="13"/>
      <c r="I14" s="13"/>
      <c r="J14" s="13"/>
      <c r="K14" s="13"/>
      <c r="L14" s="29"/>
    </row>
    <row r="15" spans="1:12" ht="19.5" customHeight="1" x14ac:dyDescent="0.2">
      <c r="A15" s="29"/>
      <c r="B15" s="573" t="s">
        <v>119</v>
      </c>
      <c r="C15" s="573"/>
      <c r="D15" s="573"/>
      <c r="E15" s="573"/>
      <c r="F15" s="573"/>
      <c r="G15" s="13"/>
      <c r="H15" s="13"/>
      <c r="I15" s="13"/>
      <c r="J15" s="13"/>
      <c r="K15" s="13"/>
      <c r="L15" s="29"/>
    </row>
    <row r="16" spans="1:12" ht="19.5" customHeight="1" x14ac:dyDescent="0.2">
      <c r="A16" s="29"/>
      <c r="B16" s="573" t="s">
        <v>120</v>
      </c>
      <c r="C16" s="573"/>
      <c r="D16" s="573"/>
      <c r="E16" s="573"/>
      <c r="F16" s="573"/>
      <c r="G16" s="13"/>
      <c r="H16" s="13"/>
      <c r="I16" s="13"/>
      <c r="J16" s="13"/>
      <c r="K16" s="13"/>
      <c r="L16" s="29"/>
    </row>
    <row r="17" spans="1:12" ht="42" customHeight="1" x14ac:dyDescent="0.2">
      <c r="A17" s="29"/>
      <c r="B17" s="574" t="s">
        <v>246</v>
      </c>
      <c r="C17" s="580"/>
      <c r="D17" s="580"/>
      <c r="E17" s="580"/>
      <c r="F17" s="580"/>
      <c r="G17" s="580"/>
      <c r="H17" s="580"/>
      <c r="I17" s="580"/>
      <c r="J17" s="580"/>
      <c r="K17" s="581"/>
      <c r="L17" s="29"/>
    </row>
    <row r="18" spans="1:12" ht="25.5" customHeight="1" x14ac:dyDescent="0.2">
      <c r="A18" s="29"/>
      <c r="B18" s="567" t="s">
        <v>245</v>
      </c>
      <c r="C18" s="568"/>
      <c r="D18" s="568"/>
      <c r="E18" s="568"/>
      <c r="F18" s="569"/>
      <c r="G18" s="175" t="s">
        <v>220</v>
      </c>
      <c r="H18" s="175" t="s">
        <v>138</v>
      </c>
      <c r="I18" s="175" t="s">
        <v>219</v>
      </c>
      <c r="J18" s="175" t="s">
        <v>49</v>
      </c>
      <c r="K18" s="175" t="s">
        <v>14</v>
      </c>
      <c r="L18" s="29"/>
    </row>
    <row r="19" spans="1:12" ht="30" customHeight="1" x14ac:dyDescent="0.2">
      <c r="A19" s="29"/>
      <c r="B19" s="573" t="s">
        <v>121</v>
      </c>
      <c r="C19" s="573" t="s">
        <v>109</v>
      </c>
      <c r="D19" s="573" t="s">
        <v>109</v>
      </c>
      <c r="E19" s="573" t="s">
        <v>109</v>
      </c>
      <c r="F19" s="573" t="s">
        <v>109</v>
      </c>
      <c r="G19" s="13"/>
      <c r="H19" s="13"/>
      <c r="I19" s="13"/>
      <c r="J19" s="13"/>
      <c r="K19" s="13"/>
      <c r="L19" s="29"/>
    </row>
    <row r="20" spans="1:12" ht="19.5" customHeight="1" x14ac:dyDescent="0.2">
      <c r="A20" s="29"/>
      <c r="B20" s="573" t="s">
        <v>122</v>
      </c>
      <c r="C20" s="573" t="s">
        <v>113</v>
      </c>
      <c r="D20" s="573" t="s">
        <v>113</v>
      </c>
      <c r="E20" s="573" t="s">
        <v>113</v>
      </c>
      <c r="F20" s="573" t="s">
        <v>113</v>
      </c>
      <c r="G20" s="13"/>
      <c r="H20" s="13"/>
      <c r="I20" s="13"/>
      <c r="J20" s="13"/>
      <c r="K20" s="13"/>
      <c r="L20" s="29"/>
    </row>
    <row r="21" spans="1:12" ht="30" customHeight="1" x14ac:dyDescent="0.2">
      <c r="A21" s="29"/>
      <c r="B21" s="573" t="s">
        <v>123</v>
      </c>
      <c r="C21" s="573" t="s">
        <v>117</v>
      </c>
      <c r="D21" s="573" t="s">
        <v>117</v>
      </c>
      <c r="E21" s="573" t="s">
        <v>117</v>
      </c>
      <c r="F21" s="573" t="s">
        <v>117</v>
      </c>
      <c r="G21" s="13"/>
      <c r="H21" s="13"/>
      <c r="I21" s="13"/>
      <c r="J21" s="13"/>
      <c r="K21" s="13"/>
      <c r="L21" s="29"/>
    </row>
    <row r="22" spans="1:12" ht="42.75" customHeight="1" x14ac:dyDescent="0.2">
      <c r="A22" s="29"/>
      <c r="B22" s="574" t="s">
        <v>106</v>
      </c>
      <c r="C22" s="575"/>
      <c r="D22" s="575"/>
      <c r="E22" s="575"/>
      <c r="F22" s="575"/>
      <c r="G22" s="575"/>
      <c r="H22" s="575"/>
      <c r="I22" s="575"/>
      <c r="J22" s="575"/>
      <c r="K22" s="576"/>
      <c r="L22" s="29"/>
    </row>
    <row r="23" spans="1:12" ht="25.5" customHeight="1" x14ac:dyDescent="0.2">
      <c r="A23" s="29"/>
      <c r="B23" s="567" t="s">
        <v>245</v>
      </c>
      <c r="C23" s="568"/>
      <c r="D23" s="568"/>
      <c r="E23" s="568"/>
      <c r="F23" s="569"/>
      <c r="G23" s="175" t="s">
        <v>220</v>
      </c>
      <c r="H23" s="175" t="s">
        <v>138</v>
      </c>
      <c r="I23" s="175" t="s">
        <v>219</v>
      </c>
      <c r="J23" s="175" t="s">
        <v>49</v>
      </c>
      <c r="K23" s="175" t="s">
        <v>14</v>
      </c>
      <c r="L23" s="29"/>
    </row>
    <row r="24" spans="1:12" ht="19.5" customHeight="1" x14ac:dyDescent="0.2">
      <c r="A24" s="29"/>
      <c r="B24" s="573" t="s">
        <v>124</v>
      </c>
      <c r="C24" s="573" t="s">
        <v>110</v>
      </c>
      <c r="D24" s="573" t="s">
        <v>110</v>
      </c>
      <c r="E24" s="573" t="s">
        <v>110</v>
      </c>
      <c r="F24" s="573" t="s">
        <v>110</v>
      </c>
      <c r="G24" s="13"/>
      <c r="H24" s="13"/>
      <c r="I24" s="13"/>
      <c r="J24" s="13"/>
      <c r="K24" s="13"/>
      <c r="L24" s="29"/>
    </row>
    <row r="25" spans="1:12" ht="27.75" customHeight="1" x14ac:dyDescent="0.2">
      <c r="A25" s="29"/>
      <c r="B25" s="573" t="s">
        <v>125</v>
      </c>
      <c r="C25" s="573" t="s">
        <v>114</v>
      </c>
      <c r="D25" s="573" t="s">
        <v>114</v>
      </c>
      <c r="E25" s="573" t="s">
        <v>114</v>
      </c>
      <c r="F25" s="573" t="s">
        <v>114</v>
      </c>
      <c r="G25" s="13"/>
      <c r="H25" s="13"/>
      <c r="I25" s="13"/>
      <c r="J25" s="13"/>
      <c r="K25" s="13"/>
      <c r="L25" s="29"/>
    </row>
    <row r="26" spans="1:12" ht="27" customHeight="1" x14ac:dyDescent="0.2">
      <c r="A26" s="29"/>
      <c r="B26" s="582" t="s">
        <v>55</v>
      </c>
      <c r="C26" s="583"/>
      <c r="D26" s="583"/>
      <c r="E26" s="583"/>
      <c r="F26" s="583"/>
      <c r="G26" s="583"/>
      <c r="H26" s="583"/>
      <c r="I26" s="583"/>
      <c r="J26" s="583"/>
      <c r="K26" s="584"/>
      <c r="L26" s="29"/>
    </row>
    <row r="27" spans="1:12" ht="25.5" customHeight="1" x14ac:dyDescent="0.2">
      <c r="A27" s="29"/>
      <c r="B27" s="567" t="s">
        <v>245</v>
      </c>
      <c r="C27" s="568"/>
      <c r="D27" s="568"/>
      <c r="E27" s="568"/>
      <c r="F27" s="569"/>
      <c r="G27" s="175" t="s">
        <v>220</v>
      </c>
      <c r="H27" s="175" t="s">
        <v>138</v>
      </c>
      <c r="I27" s="175" t="s">
        <v>219</v>
      </c>
      <c r="J27" s="175" t="s">
        <v>49</v>
      </c>
      <c r="K27" s="175" t="s">
        <v>14</v>
      </c>
      <c r="L27" s="29"/>
    </row>
    <row r="28" spans="1:12" ht="19.5" customHeight="1" x14ac:dyDescent="0.2">
      <c r="A28" s="29"/>
      <c r="B28" s="561" t="s">
        <v>126</v>
      </c>
      <c r="C28" s="561" t="s">
        <v>107</v>
      </c>
      <c r="D28" s="561" t="s">
        <v>107</v>
      </c>
      <c r="E28" s="561" t="s">
        <v>107</v>
      </c>
      <c r="F28" s="561" t="s">
        <v>107</v>
      </c>
      <c r="G28" s="13"/>
      <c r="H28" s="13"/>
      <c r="I28" s="13"/>
      <c r="J28" s="13"/>
      <c r="K28" s="13"/>
      <c r="L28" s="29"/>
    </row>
    <row r="29" spans="1:12" ht="19.5" customHeight="1" x14ac:dyDescent="0.2">
      <c r="A29" s="29"/>
      <c r="B29" s="561" t="s">
        <v>127</v>
      </c>
      <c r="C29" s="561" t="s">
        <v>111</v>
      </c>
      <c r="D29" s="561" t="s">
        <v>111</v>
      </c>
      <c r="E29" s="561" t="s">
        <v>111</v>
      </c>
      <c r="F29" s="561" t="s">
        <v>111</v>
      </c>
      <c r="G29" s="13"/>
      <c r="H29" s="13"/>
      <c r="I29" s="13"/>
      <c r="J29" s="13"/>
      <c r="K29" s="13"/>
      <c r="L29" s="29"/>
    </row>
    <row r="30" spans="1:12" ht="19.5" customHeight="1" x14ac:dyDescent="0.2">
      <c r="A30" s="29"/>
      <c r="B30" s="561" t="s">
        <v>128</v>
      </c>
      <c r="C30" s="561" t="s">
        <v>115</v>
      </c>
      <c r="D30" s="561" t="s">
        <v>115</v>
      </c>
      <c r="E30" s="561" t="s">
        <v>115</v>
      </c>
      <c r="F30" s="561" t="s">
        <v>115</v>
      </c>
      <c r="G30" s="13"/>
      <c r="H30" s="13"/>
      <c r="I30" s="13"/>
      <c r="J30" s="13"/>
      <c r="K30" s="13"/>
      <c r="L30" s="29"/>
    </row>
    <row r="31" spans="1:12" ht="37.5" customHeight="1" x14ac:dyDescent="0.2">
      <c r="A31" s="29"/>
      <c r="B31" s="570" t="s">
        <v>56</v>
      </c>
      <c r="C31" s="571"/>
      <c r="D31" s="571"/>
      <c r="E31" s="571"/>
      <c r="F31" s="571"/>
      <c r="G31" s="571"/>
      <c r="H31" s="571"/>
      <c r="I31" s="571"/>
      <c r="J31" s="571"/>
      <c r="K31" s="572"/>
      <c r="L31" s="29"/>
    </row>
    <row r="32" spans="1:12" ht="25.5" customHeight="1" x14ac:dyDescent="0.2">
      <c r="A32" s="29"/>
      <c r="B32" s="567" t="s">
        <v>245</v>
      </c>
      <c r="C32" s="568"/>
      <c r="D32" s="568"/>
      <c r="E32" s="568"/>
      <c r="F32" s="569"/>
      <c r="G32" s="175" t="s">
        <v>220</v>
      </c>
      <c r="H32" s="175" t="s">
        <v>138</v>
      </c>
      <c r="I32" s="175" t="s">
        <v>219</v>
      </c>
      <c r="J32" s="175" t="s">
        <v>49</v>
      </c>
      <c r="K32" s="175" t="s">
        <v>14</v>
      </c>
      <c r="L32" s="29"/>
    </row>
    <row r="33" spans="1:12" ht="19.5" customHeight="1" x14ac:dyDescent="0.2">
      <c r="A33" s="29"/>
      <c r="B33" s="561" t="s">
        <v>129</v>
      </c>
      <c r="C33" s="561" t="s">
        <v>108</v>
      </c>
      <c r="D33" s="561" t="s">
        <v>108</v>
      </c>
      <c r="E33" s="561" t="s">
        <v>108</v>
      </c>
      <c r="F33" s="561" t="s">
        <v>108</v>
      </c>
      <c r="G33" s="13"/>
      <c r="H33" s="13"/>
      <c r="I33" s="13"/>
      <c r="J33" s="13"/>
      <c r="K33" s="13"/>
      <c r="L33" s="29"/>
    </row>
    <row r="34" spans="1:12" ht="19.5" customHeight="1" x14ac:dyDescent="0.2">
      <c r="A34" s="29"/>
      <c r="B34" s="561" t="s">
        <v>130</v>
      </c>
      <c r="C34" s="561" t="s">
        <v>112</v>
      </c>
      <c r="D34" s="561" t="s">
        <v>112</v>
      </c>
      <c r="E34" s="561" t="s">
        <v>112</v>
      </c>
      <c r="F34" s="561" t="s">
        <v>112</v>
      </c>
      <c r="G34" s="13"/>
      <c r="H34" s="13"/>
      <c r="I34" s="13"/>
      <c r="J34" s="13"/>
      <c r="K34" s="13"/>
      <c r="L34" s="29"/>
    </row>
    <row r="35" spans="1:12" ht="19.5" customHeight="1" x14ac:dyDescent="0.2">
      <c r="A35" s="29"/>
      <c r="B35" s="561" t="s">
        <v>131</v>
      </c>
      <c r="C35" s="561" t="s">
        <v>116</v>
      </c>
      <c r="D35" s="561" t="s">
        <v>116</v>
      </c>
      <c r="E35" s="561" t="s">
        <v>116</v>
      </c>
      <c r="F35" s="561" t="s">
        <v>116</v>
      </c>
      <c r="G35" s="13"/>
      <c r="H35" s="13"/>
      <c r="I35" s="13"/>
      <c r="J35" s="13"/>
      <c r="K35" s="13"/>
      <c r="L35" s="29"/>
    </row>
    <row r="36" spans="1:12" ht="3" customHeight="1" x14ac:dyDescent="0.2">
      <c r="A36" s="29"/>
      <c r="B36" s="123"/>
      <c r="C36" s="124"/>
      <c r="D36" s="123"/>
      <c r="E36" s="123"/>
      <c r="F36" s="123"/>
      <c r="G36" s="320"/>
      <c r="H36" s="320"/>
      <c r="I36" s="320"/>
      <c r="J36" s="320"/>
      <c r="K36" s="117"/>
      <c r="L36" s="29"/>
    </row>
    <row r="37" spans="1:12" ht="12.6" customHeight="1" x14ac:dyDescent="0.2">
      <c r="A37" s="29"/>
      <c r="B37" s="40" t="s">
        <v>43</v>
      </c>
      <c r="C37" s="176" t="str">
        <f>'tablas de calculo'!L4</f>
        <v>Verifica la evaluación</v>
      </c>
      <c r="D37" s="44"/>
      <c r="E37" s="356"/>
      <c r="F37" s="54"/>
      <c r="G37" s="29"/>
      <c r="H37" s="29"/>
      <c r="I37" s="29"/>
      <c r="J37" s="29"/>
      <c r="K37" s="29"/>
      <c r="L37" s="29"/>
    </row>
    <row r="38" spans="1:12" x14ac:dyDescent="0.2">
      <c r="A38" s="29"/>
      <c r="B38" s="40" t="s">
        <v>1</v>
      </c>
      <c r="C38" s="176" t="str">
        <f>'tablas de calculo'!L8</f>
        <v>Verifica la evaluación</v>
      </c>
      <c r="D38" s="29"/>
      <c r="E38" s="54"/>
      <c r="F38" s="54"/>
      <c r="G38" s="54"/>
      <c r="H38" s="29"/>
      <c r="I38" s="29"/>
      <c r="J38" s="29"/>
      <c r="K38" s="29"/>
      <c r="L38" s="29"/>
    </row>
    <row r="39" spans="1:12" x14ac:dyDescent="0.2">
      <c r="A39" s="29"/>
      <c r="B39" s="41" t="s">
        <v>2</v>
      </c>
      <c r="C39" s="176" t="str">
        <f>'tablas de calculo'!L11</f>
        <v>Verifica la evaluación</v>
      </c>
      <c r="D39" s="29"/>
      <c r="E39" s="562" t="str">
        <f>'Resumen personal'!B48</f>
        <v xml:space="preserve">                                                                                                                                                                 </v>
      </c>
      <c r="F39" s="562"/>
      <c r="G39" s="562"/>
      <c r="H39" s="29"/>
      <c r="I39" s="29"/>
      <c r="J39" s="29"/>
      <c r="K39" s="29"/>
      <c r="L39" s="29"/>
    </row>
    <row r="40" spans="1:12" x14ac:dyDescent="0.2">
      <c r="A40" s="29"/>
      <c r="B40" s="41" t="s">
        <v>4</v>
      </c>
      <c r="C40" s="176" t="str">
        <f>'tablas de calculo'!L15</f>
        <v>Verifica la evaluacion</v>
      </c>
      <c r="D40" s="29"/>
      <c r="E40" s="562"/>
      <c r="F40" s="562"/>
      <c r="G40" s="562"/>
      <c r="H40" s="54"/>
      <c r="I40" s="29"/>
      <c r="J40" s="29"/>
      <c r="K40" s="54"/>
      <c r="L40" s="29"/>
    </row>
    <row r="41" spans="1:12" ht="13.5" thickBot="1" x14ac:dyDescent="0.25">
      <c r="A41" s="29"/>
      <c r="B41" s="41" t="s">
        <v>3</v>
      </c>
      <c r="C41" s="177" t="str">
        <f>'tablas de calculo'!L19</f>
        <v>Verifica la evaluación</v>
      </c>
      <c r="D41" s="29"/>
      <c r="E41" s="562"/>
      <c r="F41" s="562"/>
      <c r="G41" s="562"/>
      <c r="H41" s="60"/>
      <c r="I41" s="585"/>
      <c r="J41" s="585"/>
      <c r="K41" s="585"/>
      <c r="L41" s="29"/>
    </row>
    <row r="42" spans="1:12" ht="27" customHeight="1" x14ac:dyDescent="0.2">
      <c r="A42" s="29"/>
      <c r="B42" s="42" t="s">
        <v>6</v>
      </c>
      <c r="C42" s="178">
        <f>'tablas de calculo'!L20</f>
        <v>0</v>
      </c>
      <c r="D42" s="48"/>
      <c r="E42" s="531"/>
      <c r="F42" s="531"/>
      <c r="G42" s="531"/>
      <c r="H42" s="29"/>
      <c r="I42" s="586"/>
      <c r="J42" s="586"/>
      <c r="K42" s="586"/>
      <c r="L42" s="29"/>
    </row>
    <row r="43" spans="1:12" ht="32.25" customHeight="1" x14ac:dyDescent="0.2">
      <c r="A43" s="29"/>
      <c r="B43" s="42" t="s">
        <v>7</v>
      </c>
      <c r="C43" s="175" t="str">
        <f>'tablas de calculo'!L22</f>
        <v>Aplica la evaluación</v>
      </c>
      <c r="D43" s="50"/>
      <c r="E43" s="587" t="s">
        <v>207</v>
      </c>
      <c r="F43" s="587"/>
      <c r="G43" s="587"/>
      <c r="H43" s="122"/>
      <c r="I43" s="587" t="s">
        <v>29</v>
      </c>
      <c r="J43" s="587"/>
      <c r="K43" s="587"/>
      <c r="L43" s="29"/>
    </row>
    <row r="44" spans="1:12" ht="18" customHeight="1" x14ac:dyDescent="0.2">
      <c r="A44" s="29"/>
      <c r="B44" s="42"/>
      <c r="C44" s="320"/>
      <c r="D44" s="29"/>
      <c r="E44" s="70">
        <f>VCIFM!E55</f>
        <v>0</v>
      </c>
      <c r="F44" s="29"/>
      <c r="G44" s="70">
        <f>VCIFM!H55</f>
        <v>0</v>
      </c>
      <c r="H44" s="51"/>
      <c r="I44" s="566">
        <f>ACT.EXT.!G5</f>
        <v>0</v>
      </c>
      <c r="J44" s="566"/>
      <c r="K44" s="357"/>
      <c r="L44" s="29"/>
    </row>
    <row r="45" spans="1:12" ht="12.75" customHeight="1" x14ac:dyDescent="0.2">
      <c r="A45" s="29"/>
      <c r="B45" s="42"/>
      <c r="C45" s="320"/>
      <c r="D45" s="50"/>
      <c r="E45" s="52" t="s">
        <v>165</v>
      </c>
      <c r="F45" s="358"/>
      <c r="G45" s="52" t="s">
        <v>157</v>
      </c>
      <c r="H45" s="122"/>
      <c r="I45" s="418" t="str">
        <f>ACT.EXT.!G6</f>
        <v>AÑO DE LA EVALUACIÓN</v>
      </c>
      <c r="J45" s="418"/>
      <c r="K45" s="357"/>
      <c r="L45" s="29"/>
    </row>
    <row r="46" spans="1:12" ht="12.75" customHeight="1" x14ac:dyDescent="0.2">
      <c r="A46" s="29"/>
      <c r="B46" s="42"/>
      <c r="C46" s="97"/>
      <c r="D46" s="29"/>
      <c r="E46" s="29"/>
      <c r="F46" s="29"/>
      <c r="G46" s="105"/>
      <c r="H46" s="359"/>
      <c r="I46" s="357"/>
      <c r="J46" s="357"/>
      <c r="K46" s="357"/>
      <c r="L46" s="29"/>
    </row>
    <row r="47" spans="1:12" ht="3.75" customHeight="1" x14ac:dyDescent="0.2">
      <c r="A47" s="29"/>
      <c r="B47" s="29"/>
      <c r="C47" s="29"/>
      <c r="D47" s="29"/>
      <c r="E47" s="54"/>
      <c r="F47" s="29"/>
      <c r="G47" s="54"/>
      <c r="H47" s="54"/>
      <c r="I47" s="54"/>
      <c r="J47" s="54"/>
      <c r="K47" s="54"/>
      <c r="L47" s="29"/>
    </row>
    <row r="48" spans="1:12" ht="19.5" customHeight="1" x14ac:dyDescent="0.2">
      <c r="A48" s="29"/>
      <c r="B48" s="565" t="s">
        <v>47</v>
      </c>
      <c r="C48" s="549"/>
      <c r="D48" s="549"/>
      <c r="E48" s="549"/>
      <c r="F48" s="549"/>
      <c r="G48" s="549"/>
      <c r="H48" s="549"/>
      <c r="I48" s="549"/>
      <c r="J48" s="549"/>
      <c r="K48" s="550"/>
      <c r="L48" s="29"/>
    </row>
    <row r="49" spans="1:12" ht="25.5" customHeight="1" x14ac:dyDescent="0.2">
      <c r="A49" s="29"/>
      <c r="B49" s="563"/>
      <c r="C49" s="564"/>
      <c r="D49" s="254" t="s">
        <v>99</v>
      </c>
      <c r="E49" s="559"/>
      <c r="F49" s="559"/>
      <c r="G49" s="559"/>
      <c r="H49" s="559"/>
      <c r="I49" s="559"/>
      <c r="J49" s="559"/>
      <c r="K49" s="560"/>
      <c r="L49" s="29"/>
    </row>
    <row r="50" spans="1:12" ht="25.5" customHeight="1" x14ac:dyDescent="0.2">
      <c r="A50" s="29"/>
      <c r="B50" s="563"/>
      <c r="C50" s="564"/>
      <c r="D50" s="254" t="s">
        <v>99</v>
      </c>
      <c r="E50" s="559"/>
      <c r="F50" s="559"/>
      <c r="G50" s="559"/>
      <c r="H50" s="559"/>
      <c r="I50" s="559"/>
      <c r="J50" s="559"/>
      <c r="K50" s="560"/>
      <c r="L50" s="29"/>
    </row>
    <row r="51" spans="1:12" ht="25.5" customHeight="1" x14ac:dyDescent="0.2">
      <c r="A51" s="29"/>
      <c r="B51" s="563"/>
      <c r="C51" s="564"/>
      <c r="D51" s="254" t="s">
        <v>99</v>
      </c>
      <c r="E51" s="588"/>
      <c r="F51" s="559"/>
      <c r="G51" s="559"/>
      <c r="H51" s="559"/>
      <c r="I51" s="559"/>
      <c r="J51" s="559"/>
      <c r="K51" s="560"/>
      <c r="L51" s="29"/>
    </row>
    <row r="52" spans="1:12" ht="25.5" customHeight="1" x14ac:dyDescent="0.2">
      <c r="A52" s="29"/>
      <c r="B52" s="563"/>
      <c r="C52" s="564"/>
      <c r="D52" s="254" t="s">
        <v>99</v>
      </c>
      <c r="E52" s="559"/>
      <c r="F52" s="559"/>
      <c r="G52" s="559"/>
      <c r="H52" s="559"/>
      <c r="I52" s="559"/>
      <c r="J52" s="559"/>
      <c r="K52" s="560"/>
      <c r="L52" s="29"/>
    </row>
    <row r="53" spans="1:12" ht="25.5" customHeight="1" x14ac:dyDescent="0.2">
      <c r="A53" s="29"/>
      <c r="B53" s="563"/>
      <c r="C53" s="564"/>
      <c r="D53" s="254" t="s">
        <v>99</v>
      </c>
      <c r="E53" s="559"/>
      <c r="F53" s="559"/>
      <c r="G53" s="559"/>
      <c r="H53" s="559"/>
      <c r="I53" s="559"/>
      <c r="J53" s="559"/>
      <c r="K53" s="560"/>
      <c r="L53" s="29"/>
    </row>
    <row r="54" spans="1:12" ht="25.5" customHeight="1" x14ac:dyDescent="0.2">
      <c r="A54" s="29"/>
      <c r="B54" s="563"/>
      <c r="C54" s="564"/>
      <c r="D54" s="254" t="s">
        <v>99</v>
      </c>
      <c r="E54" s="559"/>
      <c r="F54" s="559"/>
      <c r="G54" s="559"/>
      <c r="H54" s="559"/>
      <c r="I54" s="559"/>
      <c r="J54" s="559"/>
      <c r="K54" s="560"/>
      <c r="L54" s="29"/>
    </row>
    <row r="55" spans="1:12" ht="25.5" customHeight="1" x14ac:dyDescent="0.2">
      <c r="A55" s="29"/>
      <c r="B55" s="563"/>
      <c r="C55" s="564"/>
      <c r="D55" s="254" t="s">
        <v>99</v>
      </c>
      <c r="E55" s="559"/>
      <c r="F55" s="559"/>
      <c r="G55" s="559"/>
      <c r="H55" s="559"/>
      <c r="I55" s="559"/>
      <c r="J55" s="559"/>
      <c r="K55" s="560"/>
      <c r="L55" s="29"/>
    </row>
    <row r="56" spans="1:12" ht="12.75" customHeight="1" x14ac:dyDescent="0.2">
      <c r="A56" s="368"/>
      <c r="B56" s="368"/>
      <c r="C56" s="368"/>
      <c r="D56" s="368"/>
      <c r="E56" s="368"/>
      <c r="F56" s="368"/>
      <c r="G56" s="368"/>
      <c r="H56" s="368"/>
      <c r="I56" s="368"/>
      <c r="J56" s="368"/>
      <c r="K56" s="368"/>
      <c r="L56" s="368"/>
    </row>
    <row r="57" spans="1:12" ht="12.75" hidden="1" customHeight="1" x14ac:dyDescent="0.2"/>
    <row r="58" spans="1:12" ht="12.75" hidden="1" customHeight="1" x14ac:dyDescent="0.2"/>
    <row r="59" spans="1:12" ht="12.75" hidden="1" customHeight="1" x14ac:dyDescent="0.2"/>
    <row r="60" spans="1:12" ht="12.75" hidden="1" customHeight="1" x14ac:dyDescent="0.2"/>
    <row r="61" spans="1:12" ht="12.75" hidden="1" customHeight="1" x14ac:dyDescent="0.2"/>
    <row r="62" spans="1:12" ht="12.75" hidden="1" customHeight="1" x14ac:dyDescent="0.2"/>
    <row r="63" spans="1:12" ht="12.75" hidden="1" customHeight="1" x14ac:dyDescent="0.2"/>
    <row r="64" spans="1:12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19685039370078741" right="0.15748031496062992" top="0.19685039370078741" bottom="1.1599999999999999" header="0" footer="0.33"/>
      <printOptions horizontalCentered="1" verticalCentered="1"/>
      <pageSetup scale="58" orientation="portrait" r:id="rId1"/>
      <headerFooter alignWithMargins="0"/>
    </customSheetView>
  </customSheetViews>
  <mergeCells count="62">
    <mergeCell ref="B21:F21"/>
    <mergeCell ref="B26:K26"/>
    <mergeCell ref="B22:K22"/>
    <mergeCell ref="B24:F24"/>
    <mergeCell ref="E54:K54"/>
    <mergeCell ref="E49:K49"/>
    <mergeCell ref="B53:C53"/>
    <mergeCell ref="E50:K50"/>
    <mergeCell ref="I41:K42"/>
    <mergeCell ref="E43:G43"/>
    <mergeCell ref="B35:F35"/>
    <mergeCell ref="E52:K52"/>
    <mergeCell ref="B50:C50"/>
    <mergeCell ref="B52:C52"/>
    <mergeCell ref="I43:K43"/>
    <mergeCell ref="E51:K51"/>
    <mergeCell ref="B20:F20"/>
    <mergeCell ref="B7:E7"/>
    <mergeCell ref="G7:K7"/>
    <mergeCell ref="B8:E8"/>
    <mergeCell ref="G8:K8"/>
    <mergeCell ref="B12:K12"/>
    <mergeCell ref="B9:K9"/>
    <mergeCell ref="B10:K10"/>
    <mergeCell ref="B15:F15"/>
    <mergeCell ref="B19:F19"/>
    <mergeCell ref="B14:F14"/>
    <mergeCell ref="B16:F16"/>
    <mergeCell ref="B17:K17"/>
    <mergeCell ref="B13:F13"/>
    <mergeCell ref="B18:F18"/>
    <mergeCell ref="B28:F28"/>
    <mergeCell ref="I44:J44"/>
    <mergeCell ref="I45:J45"/>
    <mergeCell ref="B33:F33"/>
    <mergeCell ref="B23:F23"/>
    <mergeCell ref="B27:F27"/>
    <mergeCell ref="B32:F32"/>
    <mergeCell ref="B30:F30"/>
    <mergeCell ref="B31:K31"/>
    <mergeCell ref="B29:F29"/>
    <mergeCell ref="B25:F25"/>
    <mergeCell ref="E55:K55"/>
    <mergeCell ref="E53:K53"/>
    <mergeCell ref="B34:F34"/>
    <mergeCell ref="E39:G42"/>
    <mergeCell ref="B55:C55"/>
    <mergeCell ref="B48:K48"/>
    <mergeCell ref="B49:C49"/>
    <mergeCell ref="B54:C54"/>
    <mergeCell ref="B51:C51"/>
    <mergeCell ref="B1:K1"/>
    <mergeCell ref="J4:K4"/>
    <mergeCell ref="J6:K6"/>
    <mergeCell ref="B3:E3"/>
    <mergeCell ref="G3:H3"/>
    <mergeCell ref="J3:K3"/>
    <mergeCell ref="B4:E4"/>
    <mergeCell ref="G4:H4"/>
    <mergeCell ref="B5:H5"/>
    <mergeCell ref="B6:H6"/>
    <mergeCell ref="J5:K5"/>
  </mergeCells>
  <phoneticPr fontId="0" type="noConversion"/>
  <conditionalFormatting sqref="G14:K16 G19:K21 G24:K25 G28:K30 G33:K35">
    <cfRule type="expression" dxfId="0" priority="1" stopIfTrue="1">
      <formula>esblancof18</formula>
    </cfRule>
  </conditionalFormatting>
  <dataValidations xWindow="280" yWindow="334" count="5">
    <dataValidation type="custom" allowBlank="1" showInputMessage="1" showErrorMessage="1" error="Elije una sola opción en los parámetros de evaluación" sqref="G14:K14">
      <formula1>COUNTIF($G$14:$K$14,G14)=1</formula1>
    </dataValidation>
    <dataValidation type="custom" allowBlank="1" showInputMessage="1" showErrorMessage="1" error="Elije una sola opción en los parámetros de evaluación" sqref="G15:K15">
      <formula1>COUNTIF($G$15:$K$15,G15)=1</formula1>
    </dataValidation>
    <dataValidation type="custom" allowBlank="1" showInputMessage="1" showErrorMessage="1" error="Elije una sola opción en los parámetros de evaluación" sqref="G16:K16">
      <formula1>COUNTIF($G$16:$K$16,G16)=1</formula1>
    </dataValidation>
    <dataValidation type="custom" allowBlank="1" showInputMessage="1" showErrorMessage="1" error="Elije una sola opción en los parámetros de evaluación" sqref="G19:K21 G24:K25 G28:K30 G33:K35">
      <formula1>COUNTIF($G19:$K19,G19)=1</formula1>
    </dataValidation>
    <dataValidation type="list" errorStyle="information" allowBlank="1" showInputMessage="1" showErrorMessage="1" error="ES CORRECTO EL NOMBRE...?" prompt="DESCRIBA Y ESPECÍFIQUE,EN SU CASO, EL TIPO DE ACCIÓN CORRECTIVA O DE MEJORA DEL DESEMPEÑO QUE CONSIDERE NECESARIO O ADECUADO._x000a_ESTAS ACCIONES PUEDEN INCLUIR:" sqref="B49:C55">
      <formula1>"APRENDIZAJE DE HABILIDADES O CONOCIMIENTOS ESPECIFICOS,ASESORIA PERSONALIZADA,FACULTAMIENTO,SEGUIMIENTO ESPECIAL,OTROS: (ANOTE EL NOMBRE)"</formula1>
    </dataValidation>
  </dataValidations>
  <printOptions horizontalCentered="1" verticalCentered="1"/>
  <pageMargins left="0.19685039370078741" right="0.15748031496062992" top="0.19685039370078741" bottom="1.1599999999999999" header="0" footer="0.33"/>
  <pageSetup scale="57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Y267"/>
  <sheetViews>
    <sheetView zoomScale="75" zoomScaleNormal="100" zoomScaleSheetLayoutView="75" workbookViewId="0">
      <selection sqref="A1:XFD1048576"/>
    </sheetView>
  </sheetViews>
  <sheetFormatPr baseColWidth="10" defaultColWidth="0" defaultRowHeight="12.75" zeroHeight="1" x14ac:dyDescent="0.2"/>
  <cols>
    <col min="1" max="1" width="14" style="188" bestFit="1" customWidth="1"/>
    <col min="2" max="2" width="7" style="188" hidden="1" customWidth="1"/>
    <col min="3" max="3" width="3" style="188" hidden="1" customWidth="1"/>
    <col min="4" max="4" width="9.7109375" style="188" hidden="1" customWidth="1"/>
    <col min="5" max="5" width="3.5703125" style="188" hidden="1" customWidth="1"/>
    <col min="6" max="6" width="5.85546875" style="188" hidden="1" customWidth="1"/>
    <col min="7" max="7" width="20" style="188" hidden="1" customWidth="1"/>
    <col min="8" max="8" width="43.7109375" style="188" hidden="1" customWidth="1"/>
    <col min="9" max="9" width="9.7109375" style="188" hidden="1" customWidth="1"/>
    <col min="10" max="10" width="3.140625" style="188" hidden="1" customWidth="1"/>
    <col min="11" max="11" width="29.28515625" style="188" hidden="1" customWidth="1"/>
    <col min="12" max="12" width="12.140625" style="188" hidden="1" customWidth="1"/>
    <col min="13" max="13" width="43.7109375" style="188" hidden="1" customWidth="1"/>
    <col min="14" max="14" width="5.28515625" style="188" hidden="1" customWidth="1"/>
    <col min="15" max="15" width="3" style="188" hidden="1" customWidth="1"/>
    <col min="16" max="16" width="29.28515625" style="188" hidden="1" customWidth="1"/>
    <col min="17" max="17" width="24.85546875" style="188" hidden="1" customWidth="1"/>
    <col min="18" max="18" width="43.7109375" style="188" hidden="1" customWidth="1"/>
    <col min="19" max="19" width="5.28515625" style="188" hidden="1" customWidth="1"/>
    <col min="20" max="20" width="3" style="186" hidden="1" customWidth="1"/>
    <col min="21" max="21" width="29.28515625" style="188" hidden="1" customWidth="1"/>
    <col min="22" max="22" width="24.85546875" style="188" hidden="1" customWidth="1"/>
    <col min="23" max="23" width="2.7109375" style="188" hidden="1" customWidth="1"/>
    <col min="24" max="24" width="22.85546875" style="188" hidden="1" customWidth="1"/>
    <col min="25" max="25" width="51.5703125" style="188" hidden="1" customWidth="1"/>
    <col min="26" max="26" width="12.140625" style="188" hidden="1" customWidth="1"/>
    <col min="27" max="27" width="19.7109375" style="188" hidden="1" customWidth="1"/>
    <col min="28" max="28" width="4.5703125" style="188" hidden="1" customWidth="1"/>
    <col min="29" max="29" width="14.85546875" style="188" hidden="1" customWidth="1"/>
    <col min="30" max="30" width="29.140625" style="188" hidden="1" customWidth="1"/>
    <col min="31" max="31" width="6.85546875" style="188" hidden="1" customWidth="1"/>
    <col min="32" max="32" width="15" style="188" hidden="1" customWidth="1"/>
    <col min="33" max="33" width="24" style="188" hidden="1" customWidth="1"/>
    <col min="34" max="34" width="14.7109375" style="188" hidden="1" customWidth="1"/>
    <col min="35" max="35" width="10" style="188" hidden="1" customWidth="1"/>
    <col min="36" max="36" width="19" style="188" hidden="1" customWidth="1"/>
    <col min="37" max="37" width="11.7109375" style="188" hidden="1" customWidth="1"/>
    <col min="38" max="38" width="12.28515625" style="188" hidden="1" customWidth="1"/>
    <col min="39" max="39" width="13.140625" style="188" hidden="1" customWidth="1"/>
    <col min="40" max="41" width="3.5703125" style="188" hidden="1" customWidth="1"/>
    <col min="42" max="43" width="5.85546875" style="188" hidden="1" customWidth="1"/>
    <col min="44" max="44" width="6.42578125" style="188" hidden="1" customWidth="1"/>
    <col min="45" max="45" width="3.5703125" style="188" hidden="1" customWidth="1"/>
    <col min="46" max="46" width="2.7109375" style="188" hidden="1" customWidth="1"/>
    <col min="47" max="47" width="5.28515625" style="188" hidden="1" customWidth="1"/>
    <col min="48" max="48" width="2.42578125" style="188" hidden="1" customWidth="1"/>
    <col min="49" max="49" width="2.7109375" style="188" hidden="1" customWidth="1"/>
    <col min="50" max="50" width="2.42578125" style="188" hidden="1" customWidth="1"/>
    <col min="51" max="51" width="0" style="188" hidden="1" customWidth="1"/>
    <col min="52" max="16384" width="4.7109375" style="188" hidden="1"/>
  </cols>
  <sheetData>
    <row r="1" spans="1:50" ht="15" x14ac:dyDescent="0.2">
      <c r="A1" s="142" t="s">
        <v>170</v>
      </c>
      <c r="B1" s="179"/>
      <c r="C1" s="592">
        <v>1</v>
      </c>
      <c r="D1" s="592"/>
      <c r="E1" s="180">
        <v>0</v>
      </c>
      <c r="F1" s="180">
        <v>0.9</v>
      </c>
      <c r="G1" s="181" t="s">
        <v>206</v>
      </c>
      <c r="H1" s="182" t="str">
        <f>IF('vcai-SUPERIOR'!G14="X",4,IF('vcai-SUPERIOR'!H14="X",3,IF('vcai-SUPERIOR'!I14="X",2,IF('vcai-SUPERIOR'!J14="X",1,IF('vcai-SUPERIOR'!K14="X","No Aplica","   " )))))</f>
        <v xml:space="preserve">   </v>
      </c>
      <c r="I1" s="183">
        <f>IF(J1=0,0,K3/J4)</f>
        <v>0</v>
      </c>
      <c r="J1" s="182">
        <f>COUNTIF(H1,"&gt;=1")</f>
        <v>0</v>
      </c>
      <c r="K1" s="8" t="s">
        <v>18</v>
      </c>
      <c r="L1" s="241">
        <f>IF(J1=1,LOOKUP(H1,C1:D6))*I1/100</f>
        <v>0</v>
      </c>
      <c r="M1" s="182" t="str">
        <f>IF('vcai-AUTO'!G14="X",4,IF('vcai-AUTO'!H14="X",3,IF('vcai-AUTO'!I14="X",2,IF('vcai-AUTO'!J14="X",1,"   " ))))</f>
        <v xml:space="preserve">   </v>
      </c>
      <c r="N1" s="183">
        <f>IF(O1=0,0,P3/O4)</f>
        <v>0</v>
      </c>
      <c r="O1" s="182">
        <f>COUNTIF(M1,"&gt;=1")</f>
        <v>0</v>
      </c>
      <c r="P1" s="8" t="s">
        <v>18</v>
      </c>
      <c r="Q1" s="241">
        <f>IF(O1=1,LOOKUP(M1,C1:D6))*N1/100</f>
        <v>0</v>
      </c>
      <c r="R1" s="182" t="str">
        <f>IF('vcai-3°EVALUADOR'!G14="X",4,IF('vcai-3°EVALUADOR'!H14="X",3,IF('vcai-3°EVALUADOR'!I14="X",2,IF('vcai-3°EVALUADOR'!J14="X",1,IF('vcai-3°EVALUADOR'!K14="X","No Aplica","   " )))))</f>
        <v xml:space="preserve">   </v>
      </c>
      <c r="S1" s="184">
        <f>IF(T1=0,0,U3/T4)</f>
        <v>0</v>
      </c>
      <c r="T1" s="182">
        <f>COUNTIF(R1,"&gt;=1")</f>
        <v>0</v>
      </c>
      <c r="U1" s="8" t="s">
        <v>18</v>
      </c>
      <c r="V1" s="184">
        <f>IF(T1=1,LOOKUP(R1,C1:D6))*S1/100</f>
        <v>0</v>
      </c>
      <c r="W1" s="182" t="str">
        <f>IF(VCIFM!G18="X",4,IF(VCIFM!H18="X",3,IF(VCIFM!I18="X",2,IF(VCIFM!J18="X",1,IF(VCIFM!K18="X",0,"   " )))))</f>
        <v xml:space="preserve">   </v>
      </c>
      <c r="X1" s="182">
        <f t="shared" ref="X1:X7" si="0">COUNTIF(W1,"&gt;=1")</f>
        <v>0</v>
      </c>
      <c r="Y1" s="8">
        <f>VCIFM!F18/100</f>
        <v>0</v>
      </c>
      <c r="Z1" s="244">
        <f>IF(X1=1,LOOKUP(W1,C1:D6))*Y1</f>
        <v>0</v>
      </c>
      <c r="AA1" s="182" t="str">
        <f>IF(VCCOGR!I13="x",4,IF(VCCOGR!J13="X",3,IF(VCCOGR!K13="X",2,IF(VCCOGR!L13="X",1,IF(VCCOGR!M13="X",0,"   " )))))</f>
        <v xml:space="preserve">   </v>
      </c>
      <c r="AB1" s="182">
        <f t="shared" ref="AB1:AB7" si="1">COUNTIF(AA1,"&gt;=1")</f>
        <v>0</v>
      </c>
      <c r="AC1" s="186">
        <f>VCCOGR!H13/100</f>
        <v>0</v>
      </c>
      <c r="AD1" s="332">
        <f t="shared" ref="AD1:AD7" si="2">IF(AB1=1,LOOKUP(AA1,$C$1:$D$6))*AC1</f>
        <v>0</v>
      </c>
      <c r="AE1" s="186" t="s">
        <v>93</v>
      </c>
      <c r="AF1" s="596" t="s">
        <v>53</v>
      </c>
      <c r="AG1" s="596"/>
      <c r="AH1" s="596"/>
      <c r="AI1" s="596"/>
      <c r="AJ1" s="596"/>
      <c r="AK1" s="348">
        <f>SUM(AJ3,AI10)</f>
        <v>0</v>
      </c>
      <c r="AS1" s="189">
        <v>1</v>
      </c>
      <c r="AT1" s="189" t="str">
        <f>IF(APOR.DEST.!H24="X",0.385,IF(APOR.DEST.!I24="X",0.256,IF(APOR.DEST.!J24="X",0.128,"   ")))</f>
        <v xml:space="preserve">   </v>
      </c>
      <c r="AV1" s="186">
        <v>1</v>
      </c>
      <c r="AW1" s="184" t="str">
        <f>IF(ACT.EXT.!H23="X", 3.349,IF(ACT.EXT.!I23="X", 2.22, IF(ACT.EXT.!J23="X",1.11,"   ")))</f>
        <v xml:space="preserve">   </v>
      </c>
    </row>
    <row r="2" spans="1:50" s="192" customFormat="1" ht="15.75" hidden="1" x14ac:dyDescent="0.2">
      <c r="A2" s="190" t="s">
        <v>8</v>
      </c>
      <c r="B2" s="191">
        <v>30</v>
      </c>
      <c r="C2" s="182">
        <v>0</v>
      </c>
      <c r="D2" s="190" t="s">
        <v>14</v>
      </c>
      <c r="E2" s="180">
        <v>1</v>
      </c>
      <c r="F2" s="180">
        <v>59.9</v>
      </c>
      <c r="G2" s="181" t="s">
        <v>156</v>
      </c>
      <c r="H2" s="182" t="str">
        <f>IF('vcai-SUPERIOR'!G15="X",4,IF('vcai-SUPERIOR'!H15="X",3,IF('vcai-SUPERIOR'!I15="X",2,IF('vcai-SUPERIOR'!J15="X",1,IF('vcai-SUPERIOR'!K15="X","No Aplica"," ")))))</f>
        <v xml:space="preserve"> </v>
      </c>
      <c r="I2" s="183">
        <f>IF(J2=0,0,K3/J4)</f>
        <v>0</v>
      </c>
      <c r="J2" s="182">
        <f>COUNTIF(H2,"&gt;=1")</f>
        <v>0</v>
      </c>
      <c r="L2" s="242">
        <f>IF(J2=1,LOOKUP(H2,C1:D6))*I2/100</f>
        <v>0</v>
      </c>
      <c r="M2" s="182" t="str">
        <f>IF('vcai-AUTO'!G15="X",4,IF('vcai-AUTO'!H15="X",3,IF('vcai-AUTO'!I15="X",2,IF('vcai-AUTO'!J15="X",1,"   " ))))</f>
        <v xml:space="preserve">   </v>
      </c>
      <c r="N2" s="183">
        <f>IF(O2=0,0,P3/O4)</f>
        <v>0</v>
      </c>
      <c r="O2" s="182">
        <f>COUNTIF(M2,"&gt;=1")</f>
        <v>0</v>
      </c>
      <c r="Q2" s="242">
        <f>IF(O2=1,LOOKUP(M2,C2:D7))*N2/100</f>
        <v>0</v>
      </c>
      <c r="R2" s="182" t="str">
        <f>IF('vcai-3°EVALUADOR'!G15="X",4,IF('vcai-3°EVALUADOR'!H15="X",3,IF('vcai-3°EVALUADOR'!I15="X",2,IF('vcai-3°EVALUADOR'!J15="X",1,IF('vcai-3°EVALUADOR'!K15="X","No Aplica","   " )))))</f>
        <v xml:space="preserve">   </v>
      </c>
      <c r="S2" s="183">
        <f>IF(T2=0,0,U3/T4)</f>
        <v>0</v>
      </c>
      <c r="T2" s="182">
        <f>COUNTIF(R2,"&gt;=1")</f>
        <v>0</v>
      </c>
      <c r="V2" s="183">
        <f>IF(T2=1,LOOKUP(R2,C2:D7))*S2/100</f>
        <v>0</v>
      </c>
      <c r="W2" s="182" t="str">
        <f>IF(VCIFM!G22="X",4,IF(VCIFM!H22="X",3,IF(VCIFM!I22="X",2,IF(VCIFM!J22="X",1,IF(VCIFM!K22="X",0,"   " )))))</f>
        <v xml:space="preserve">   </v>
      </c>
      <c r="X2" s="182">
        <f t="shared" si="0"/>
        <v>0</v>
      </c>
      <c r="Y2" s="8">
        <f>VCIFM!F22/100</f>
        <v>0</v>
      </c>
      <c r="Z2" s="243">
        <f>IF(X2=1,LOOKUP(W2,C1:D6))*Y2</f>
        <v>0</v>
      </c>
      <c r="AA2" s="182" t="str">
        <f>IF(VCCOGR!I17="X",4,IF(VCCOGR!J17="X",3,IF(VCCOGR!K17="X",2,IF(VCCOGR!L17="X",1,IF(VCCOGR!M17="X",0,"   " )))))</f>
        <v xml:space="preserve">   </v>
      </c>
      <c r="AB2" s="182">
        <f t="shared" si="1"/>
        <v>0</v>
      </c>
      <c r="AC2" s="182">
        <f>VCCOGR!H17/100</f>
        <v>0</v>
      </c>
      <c r="AD2" s="333">
        <f t="shared" si="2"/>
        <v>0</v>
      </c>
      <c r="AE2" s="194">
        <f>SUM(AE11,AE5,AE4,AE3)</f>
        <v>40</v>
      </c>
      <c r="AF2" s="596" t="s">
        <v>92</v>
      </c>
      <c r="AG2" s="596"/>
      <c r="AH2" s="596"/>
      <c r="AI2" s="596"/>
      <c r="AJ2" s="180"/>
      <c r="AK2" s="187">
        <f>AK1/AE2*100</f>
        <v>0</v>
      </c>
      <c r="AM2" s="192" t="s">
        <v>37</v>
      </c>
      <c r="AS2" s="180">
        <v>2</v>
      </c>
      <c r="AT2" s="180" t="str">
        <f>IF(APOR.DEST.!H25="X",0.385,IF(APOR.DEST.!I25="X",0.256,IF(APOR.DEST.!J25="X",0.128,"   ")))</f>
        <v xml:space="preserve">   </v>
      </c>
      <c r="AV2" s="182">
        <v>2</v>
      </c>
      <c r="AW2" s="183" t="str">
        <f>IF(ACT.EXT.!H24="X",3.349,IF(ACT.EXT.!I24="X",2.22,IF(ACT.EXT.!J24="X",1.11,"   ")))</f>
        <v xml:space="preserve">   </v>
      </c>
    </row>
    <row r="3" spans="1:50" s="192" customFormat="1" hidden="1" x14ac:dyDescent="0.2">
      <c r="A3" s="190" t="s">
        <v>9</v>
      </c>
      <c r="B3" s="191">
        <v>67.45</v>
      </c>
      <c r="C3" s="182">
        <v>1</v>
      </c>
      <c r="D3" s="8">
        <v>30</v>
      </c>
      <c r="E3" s="180">
        <v>60</v>
      </c>
      <c r="F3" s="180">
        <v>69.900000000000006</v>
      </c>
      <c r="G3" s="181" t="s">
        <v>155</v>
      </c>
      <c r="H3" s="182" t="str">
        <f>IF('vcai-SUPERIOR'!G16="X",4,IF('vcai-SUPERIOR'!H16="X",3,IF('vcai-SUPERIOR'!I16="X",2,IF('vcai-SUPERIOR'!J16="X",1,IF('vcai-SUPERIOR'!K16="X","No Aplica","   " )))))</f>
        <v xml:space="preserve">   </v>
      </c>
      <c r="I3" s="183">
        <f>IF(J3=0,0,K3/J4)</f>
        <v>0</v>
      </c>
      <c r="J3" s="182">
        <f>COUNTIF(H3,"&gt;=1")</f>
        <v>0</v>
      </c>
      <c r="K3" s="182">
        <v>20</v>
      </c>
      <c r="L3" s="242">
        <f>IF(J3=1,LOOKUP(H3,C1:D6))*I3/100</f>
        <v>0</v>
      </c>
      <c r="M3" s="182" t="str">
        <f>IF('vcai-AUTO'!G16="X",4,IF('vcai-AUTO'!H16="X",3,IF('vcai-AUTO'!I16="X",2,IF('vcai-AUTO'!J16="X",1,"   " ))))</f>
        <v xml:space="preserve">   </v>
      </c>
      <c r="N3" s="183">
        <f>IF(O3=0,0,P3/O4)</f>
        <v>0</v>
      </c>
      <c r="O3" s="182">
        <f>COUNTIF(M3,"&gt;=1")</f>
        <v>0</v>
      </c>
      <c r="P3" s="182">
        <f>K3</f>
        <v>20</v>
      </c>
      <c r="Q3" s="242">
        <f>IF(O3=1,LOOKUP(M3,C3:D8))*N3/100</f>
        <v>0</v>
      </c>
      <c r="R3" s="182" t="str">
        <f>IF('vcai-3°EVALUADOR'!G16="X",4,IF('vcai-3°EVALUADOR'!H16="X",3,IF('vcai-3°EVALUADOR'!I16="X",2,IF('vcai-3°EVALUADOR'!J16="X",1,IF('vcai-3°EVALUADOR'!K16="X","No Aplica","   " )))))</f>
        <v xml:space="preserve">   </v>
      </c>
      <c r="S3" s="183">
        <f>IF(T3=0,0,U3/T4)</f>
        <v>0</v>
      </c>
      <c r="T3" s="182">
        <f>COUNTIF(R3,"&gt;=1")</f>
        <v>0</v>
      </c>
      <c r="U3" s="195">
        <f>P3</f>
        <v>20</v>
      </c>
      <c r="V3" s="183">
        <f>IF(T3=1,LOOKUP(R3,C3:D8))*S3/100</f>
        <v>0</v>
      </c>
      <c r="W3" s="182" t="str">
        <f>IF(VCIFM!G26="X",4,IF(VCIFM!H26="X",3,IF(VCIFM!I26="X",2,IF(VCIFM!J26="X",1,IF(VCIFM!K26="X",0,"   " )))))</f>
        <v xml:space="preserve">   </v>
      </c>
      <c r="X3" s="182">
        <f t="shared" si="0"/>
        <v>0</v>
      </c>
      <c r="Y3" s="8">
        <f>VCIFM!F26/100</f>
        <v>0</v>
      </c>
      <c r="Z3" s="243">
        <f>IF(X3=1,LOOKUP(W3,C1:D6))*Y3</f>
        <v>0</v>
      </c>
      <c r="AA3" s="182" t="str">
        <f>IF(VCCOGR!I21="X",4,IF(VCCOGR!J21="X",3,IF(VCCOGR!K21="X",2,IF(VCCOGR!L21="X",1,IF(VCCOGR!M21="X",0,"   " )))))</f>
        <v xml:space="preserve">   </v>
      </c>
      <c r="AB3" s="182">
        <f t="shared" si="1"/>
        <v>0</v>
      </c>
      <c r="AC3" s="182">
        <f>VCCOGR!H21/100</f>
        <v>0</v>
      </c>
      <c r="AD3" s="333">
        <f t="shared" si="2"/>
        <v>0</v>
      </c>
      <c r="AE3" s="182">
        <f>IF(AD17=0,AB14,IF(AD17=1,AC14,IF(AD17=2,AD14)))</f>
        <v>10</v>
      </c>
      <c r="AF3" s="237" t="s">
        <v>27</v>
      </c>
      <c r="AG3" s="180">
        <f>Q20</f>
        <v>0</v>
      </c>
      <c r="AH3" s="196" t="str">
        <f>Q22</f>
        <v>Aplica la evaluación</v>
      </c>
      <c r="AI3" s="349">
        <f>AG3*AE3/100</f>
        <v>0</v>
      </c>
      <c r="AJ3" s="348">
        <f>SUM(AI3:AI5)</f>
        <v>0</v>
      </c>
      <c r="AK3" s="594" t="str">
        <f>VLOOKUP(AK2,E1:G5,3)</f>
        <v>No aplica</v>
      </c>
      <c r="AM3" s="590" t="s">
        <v>44</v>
      </c>
      <c r="AN3" s="590"/>
      <c r="AO3" s="590"/>
      <c r="AP3" s="590"/>
      <c r="AQ3" s="590"/>
      <c r="AR3" s="590"/>
      <c r="AS3" s="180">
        <v>3</v>
      </c>
      <c r="AT3" s="180" t="str">
        <f>IF(APOR.DEST.!H26="X",0.385,IF(APOR.DEST.!I26="X",0.256,IF(APOR.DEST.!J26="X",0.128,"   ")))</f>
        <v xml:space="preserve">   </v>
      </c>
      <c r="AV3" s="182">
        <v>3</v>
      </c>
      <c r="AW3" s="183" t="str">
        <f>IF(ACT.EXT.!H25="X",3.35,IF(ACT.EXT.!I25="X",2.22,IF(ACT.EXT.!J25="X",1.11,"   ")))</f>
        <v xml:space="preserve">   </v>
      </c>
    </row>
    <row r="4" spans="1:50" s="192" customFormat="1" ht="191.25" hidden="1" x14ac:dyDescent="0.2">
      <c r="A4" s="190" t="s">
        <v>10</v>
      </c>
      <c r="B4" s="191">
        <v>82.5</v>
      </c>
      <c r="C4" s="182">
        <v>2</v>
      </c>
      <c r="D4" s="182">
        <v>65</v>
      </c>
      <c r="E4" s="180">
        <v>70</v>
      </c>
      <c r="F4" s="180">
        <v>89.9</v>
      </c>
      <c r="G4" s="181" t="s">
        <v>13</v>
      </c>
      <c r="J4" s="8">
        <f>SUM(J1:J3)</f>
        <v>0</v>
      </c>
      <c r="K4" s="239" t="s">
        <v>0</v>
      </c>
      <c r="L4" s="350" t="str">
        <f>IF(J4&gt;0,SUM(L1:L3),"Verifica la evaluación")</f>
        <v>Verifica la evaluación</v>
      </c>
      <c r="O4" s="8">
        <f>SUM(O1:O3)</f>
        <v>0</v>
      </c>
      <c r="P4" s="239" t="s">
        <v>0</v>
      </c>
      <c r="Q4" s="382" t="str">
        <f>IF(O4&gt;0,SUM(Q1:Q3),"Verifica la evaluación")</f>
        <v>Verifica la evaluación</v>
      </c>
      <c r="S4" s="197"/>
      <c r="T4" s="8">
        <f>SUM(T1:T3)</f>
        <v>0</v>
      </c>
      <c r="U4" s="239" t="s">
        <v>0</v>
      </c>
      <c r="V4" s="329" t="str">
        <f>IF(T4&gt;0,SUM(V1:V3),"Verifica la evaluación")</f>
        <v>Verifica la evaluación</v>
      </c>
      <c r="W4" s="182" t="str">
        <f>IF(VCIFM!G30="X",4,IF(VCIFM!H30="X",3,IF(VCIFM!I30="X",2,IF(VCIFM!J30="X",1,IF(VCIFM!K30="X",0,"   " )))))</f>
        <v xml:space="preserve">   </v>
      </c>
      <c r="X4" s="182">
        <f t="shared" si="0"/>
        <v>0</v>
      </c>
      <c r="Y4" s="8">
        <f>VCIFM!F30/100</f>
        <v>0</v>
      </c>
      <c r="Z4" s="243">
        <f>IF(X4=1,LOOKUP(W4,C2:D7))*Y4</f>
        <v>0</v>
      </c>
      <c r="AA4" s="182" t="str">
        <f>IF(VCCOGR!I25="X",4,IF(VCCOGR!J25="X",3,IF(VCCOGR!K25="X",2,IF(VCCOGR!L25="X",1,IF(VCCOGR!M25="X",0,"   " )))))</f>
        <v xml:space="preserve">   </v>
      </c>
      <c r="AB4" s="182">
        <f t="shared" si="1"/>
        <v>0</v>
      </c>
      <c r="AC4" s="182">
        <f>VCCOGR!H25/100</f>
        <v>0</v>
      </c>
      <c r="AD4" s="333">
        <f t="shared" si="2"/>
        <v>0</v>
      </c>
      <c r="AE4" s="180">
        <f>IF(AD17=0,AB15,IF(AD17=1,AC15,IF(AD17=2,AD15)))</f>
        <v>20</v>
      </c>
      <c r="AF4" s="237" t="s">
        <v>51</v>
      </c>
      <c r="AG4" s="180">
        <f>L20</f>
        <v>0</v>
      </c>
      <c r="AH4" s="196" t="str">
        <f>L22</f>
        <v>Aplica la evaluación</v>
      </c>
      <c r="AI4" s="349">
        <f>AG4*AE4/100</f>
        <v>0</v>
      </c>
      <c r="AJ4" s="187">
        <f>AJ3/AE6*100</f>
        <v>0</v>
      </c>
      <c r="AK4" s="594"/>
      <c r="AM4" s="8">
        <v>1</v>
      </c>
      <c r="AN4" s="8">
        <v>2</v>
      </c>
      <c r="AO4" s="8">
        <v>3</v>
      </c>
      <c r="AP4" s="8">
        <v>4</v>
      </c>
      <c r="AQ4" s="8">
        <v>5</v>
      </c>
      <c r="AR4" s="8" t="s">
        <v>36</v>
      </c>
      <c r="AS4" s="180">
        <v>4</v>
      </c>
      <c r="AT4" s="180" t="str">
        <f>IF(APOR.DEST.!H27="X",0.385,IF(APOR.DEST.!I27="X",0.256,IF(APOR.DEST.!J27="X",0.128,"   ")))</f>
        <v xml:space="preserve">   </v>
      </c>
      <c r="AV4" s="601" t="s">
        <v>84</v>
      </c>
      <c r="AW4" s="601"/>
      <c r="AX4" s="198" t="str">
        <f>IF(Z8="Revisa las ponderaciones","Verifica el 3° requisito",IF(Z8&gt;=70,SUM(AW1:AW3),"Verifica el 3° requisito"))</f>
        <v>Verifica el 3° requisito</v>
      </c>
    </row>
    <row r="5" spans="1:50" s="192" customFormat="1" hidden="1" x14ac:dyDescent="0.2">
      <c r="A5" s="190" t="s">
        <v>11</v>
      </c>
      <c r="B5" s="191">
        <v>100</v>
      </c>
      <c r="C5" s="182">
        <v>3</v>
      </c>
      <c r="D5" s="182">
        <v>80</v>
      </c>
      <c r="E5" s="180">
        <v>90</v>
      </c>
      <c r="F5" s="180">
        <v>100</v>
      </c>
      <c r="G5" s="181" t="s">
        <v>154</v>
      </c>
      <c r="H5" s="182" t="str">
        <f>IF('vcai-SUPERIOR'!G19="X",4,IF('vcai-SUPERIOR'!H19="X",3,IF('vcai-SUPERIOR'!I19="X",2,IF('vcai-SUPERIOR'!J19="X",1,IF('vcai-SUPERIOR'!K19="X","No Aplica","   " )))))</f>
        <v xml:space="preserve">   </v>
      </c>
      <c r="I5" s="183">
        <f>IF(J5=0,0,K7/J8)</f>
        <v>0</v>
      </c>
      <c r="J5" s="182">
        <f>COUNTIF(H5,"&gt;=1")</f>
        <v>0</v>
      </c>
      <c r="L5" s="242">
        <f>IF(J5=1,LOOKUP(H5,C1:D6))*I5/100</f>
        <v>0</v>
      </c>
      <c r="M5" s="182" t="str">
        <f>IF('vcai-AUTO'!G19="X",4,IF('vcai-AUTO'!H19="X",3,IF('vcai-AUTO'!I19="X",2,IF('vcai-AUTO'!J19="X",1,"   " ))))</f>
        <v xml:space="preserve">   </v>
      </c>
      <c r="N5" s="183">
        <f>IF(O5=0,0,P7/O8)</f>
        <v>0</v>
      </c>
      <c r="O5" s="182">
        <f>COUNTIF(M5,"&gt;=1")</f>
        <v>0</v>
      </c>
      <c r="Q5" s="242">
        <f>IF(O5=1,LOOKUP(M5,C1:D6))*N5/100</f>
        <v>0</v>
      </c>
      <c r="R5" s="182" t="str">
        <f>IF('vcai-3°EVALUADOR'!G19="X",4,IF('vcai-3°EVALUADOR'!H19="X",3,IF('vcai-3°EVALUADOR'!I19="X",2,IF('vcai-3°EVALUADOR'!J19="X",1,IF('vcai-3°EVALUADOR'!K19="X","No Aplica","   " )))))</f>
        <v xml:space="preserve">   </v>
      </c>
      <c r="S5" s="183">
        <f>IF(T5=0,0,U7/T8)</f>
        <v>0</v>
      </c>
      <c r="T5" s="182">
        <f>COUNTIF(R5,"&gt;=1")</f>
        <v>0</v>
      </c>
      <c r="V5" s="183">
        <f>IF(T5=1,LOOKUP(R5,C1:D6))*S5/100</f>
        <v>0</v>
      </c>
      <c r="W5" s="182" t="str">
        <f>IF(VCIFM!G34="X",4,IF(VCIFM!H34="X",3,IF(VCIFM!I34="X",2,IF(VCIFM!J34="X",1,IF(VCIFM!K34="X",0,"   " )))))</f>
        <v xml:space="preserve">   </v>
      </c>
      <c r="X5" s="182">
        <f t="shared" si="0"/>
        <v>0</v>
      </c>
      <c r="Y5" s="8">
        <f>VCIFM!F34/100</f>
        <v>0</v>
      </c>
      <c r="Z5" s="243">
        <f>IF(X5=1,LOOKUP(W5,C3:D8))*Y5</f>
        <v>0</v>
      </c>
      <c r="AA5" s="182" t="str">
        <f>IF(VCCOGR!I29="X",4,IF(VCCOGR!J29="X",3,IF(VCCOGR!K29="X",2,IF(VCCOGR!L29="X",1,IF(VCCOGR!M29="X",0,"   " )))))</f>
        <v xml:space="preserve">   </v>
      </c>
      <c r="AB5" s="182">
        <f t="shared" si="1"/>
        <v>0</v>
      </c>
      <c r="AC5" s="182">
        <f>VCCOGR!H29/100</f>
        <v>0</v>
      </c>
      <c r="AD5" s="333">
        <f t="shared" si="2"/>
        <v>0</v>
      </c>
      <c r="AE5" s="182">
        <f>IF(AD17=0,AB16,IF(AD17=1,AC16,IF(AD17=2,AD16)))</f>
        <v>10</v>
      </c>
      <c r="AF5" s="237" t="s">
        <v>52</v>
      </c>
      <c r="AG5" s="180">
        <f>V20</f>
        <v>0</v>
      </c>
      <c r="AH5" s="196" t="str">
        <f>V22</f>
        <v>Aplica la evaluación</v>
      </c>
      <c r="AI5" s="349">
        <f>AG5*AE5/100</f>
        <v>0</v>
      </c>
      <c r="AJ5" s="594" t="str">
        <f>VLOOKUP(AJ4,E1:G5,3)</f>
        <v>No aplica</v>
      </c>
      <c r="AK5" s="594"/>
      <c r="AL5" s="192" t="s">
        <v>31</v>
      </c>
      <c r="AM5" s="182">
        <v>35</v>
      </c>
      <c r="AN5" s="182">
        <v>35</v>
      </c>
      <c r="AO5" s="182">
        <v>10</v>
      </c>
      <c r="AP5" s="182">
        <v>10</v>
      </c>
      <c r="AQ5" s="182">
        <v>10</v>
      </c>
      <c r="AR5" s="8">
        <f t="shared" ref="AR5:AR10" si="3">SUM(AM5:AQ5)</f>
        <v>100</v>
      </c>
      <c r="AS5" s="180">
        <v>5</v>
      </c>
      <c r="AT5" s="180" t="str">
        <f>IF(APOR.DEST.!H28="X",0.385,IF(APOR.DEST.!I28="X",0.256,IF(APOR.DEST.!J28="X",0.128,"   ")))</f>
        <v xml:space="preserve">   </v>
      </c>
      <c r="AV5" s="199"/>
      <c r="AW5" s="594" t="s">
        <v>86</v>
      </c>
      <c r="AX5" s="594"/>
    </row>
    <row r="6" spans="1:50" s="192" customFormat="1" hidden="1" x14ac:dyDescent="0.2">
      <c r="A6" s="179" t="s">
        <v>12</v>
      </c>
      <c r="B6" s="179"/>
      <c r="C6" s="8">
        <v>4</v>
      </c>
      <c r="D6" s="8">
        <v>100</v>
      </c>
      <c r="H6" s="182" t="str">
        <f>IF('vcai-SUPERIOR'!G20="X",4,IF('vcai-SUPERIOR'!H20="X",3,IF('vcai-SUPERIOR'!I20="X",2,IF('vcai-SUPERIOR'!J20="X",1,IF('vcai-SUPERIOR'!K20="X","No Aplica","   " )))))</f>
        <v xml:space="preserve">   </v>
      </c>
      <c r="I6" s="183">
        <f>IF(J6=0,0,K7/J8)</f>
        <v>0</v>
      </c>
      <c r="J6" s="182">
        <f>COUNTIF(H6,"&gt;=1")</f>
        <v>0</v>
      </c>
      <c r="L6" s="242">
        <f>IF(J6=1,LOOKUP(H6,C1:D6))*I6/100</f>
        <v>0</v>
      </c>
      <c r="M6" s="182" t="str">
        <f>IF('vcai-AUTO'!G20="X",4,IF('vcai-AUTO'!H20="X",3,IF('vcai-AUTO'!I20="X",2,IF('vcai-AUTO'!J20="X",1,"   " ))))</f>
        <v xml:space="preserve">   </v>
      </c>
      <c r="N6" s="183">
        <f>IF(O6=0,0,P7/O8)</f>
        <v>0</v>
      </c>
      <c r="O6" s="182">
        <f>COUNTIF(M6,"&gt;=1")</f>
        <v>0</v>
      </c>
      <c r="P6" s="182"/>
      <c r="Q6" s="242">
        <f>IF(O6=1,LOOKUP(M6,C2:D7))*N6/100</f>
        <v>0</v>
      </c>
      <c r="R6" s="182" t="str">
        <f>IF('vcai-3°EVALUADOR'!G20="X",4,IF('vcai-3°EVALUADOR'!H20="X",3,IF('vcai-3°EVALUADOR'!I20="X",2,IF('vcai-3°EVALUADOR'!J20="X",1,IF('vcai-3°EVALUADOR'!K20="X","No Aplica","   " )))))</f>
        <v xml:space="preserve">   </v>
      </c>
      <c r="S6" s="183">
        <f>IF(T6=0,0,U7/T8)</f>
        <v>0</v>
      </c>
      <c r="T6" s="182">
        <f>COUNTIF(R6,"&gt;=1")</f>
        <v>0</v>
      </c>
      <c r="V6" s="183">
        <f>IF(T6=1,LOOKUP(R6,C2:D7))*S6/100</f>
        <v>0</v>
      </c>
      <c r="W6" s="182" t="str">
        <f>IF(VCIFM!G38="X",4,IF(VCIFM!H38="X",3,IF(VCIFM!I38="X",2,IF(VCIFM!J38="X",1,IF(VCIFM!K38="X",0,"   " )))))</f>
        <v xml:space="preserve">   </v>
      </c>
      <c r="X6" s="182">
        <f t="shared" si="0"/>
        <v>0</v>
      </c>
      <c r="Y6" s="8">
        <f>VCIFM!F38/100</f>
        <v>0</v>
      </c>
      <c r="Z6" s="243">
        <f>IF(X6=1,LOOKUP(W6,C4:D9))*Y6</f>
        <v>0</v>
      </c>
      <c r="AA6" s="182" t="str">
        <f>IF(VCCOGR!I33="X",4,IF(VCCOGR!J33="X",3,IF(VCCOGR!K33="X",2,IF(VCCOGR!L33="X",1,IF(VCCOGR!M33="X",0,"   " )))))</f>
        <v xml:space="preserve">   </v>
      </c>
      <c r="AB6" s="182">
        <f t="shared" si="1"/>
        <v>0</v>
      </c>
      <c r="AC6" s="182">
        <f>VCCOGR!H33/100</f>
        <v>0</v>
      </c>
      <c r="AD6" s="333">
        <f t="shared" si="2"/>
        <v>0</v>
      </c>
      <c r="AE6" s="8">
        <f>SUM(AE3:AE5)</f>
        <v>40</v>
      </c>
      <c r="AF6" s="180"/>
      <c r="AG6" s="180"/>
      <c r="AH6" s="180"/>
      <c r="AI6" s="180"/>
      <c r="AJ6" s="594"/>
      <c r="AK6" s="594"/>
      <c r="AL6" s="192" t="s">
        <v>30</v>
      </c>
      <c r="AM6" s="182">
        <v>25</v>
      </c>
      <c r="AN6" s="182">
        <v>25</v>
      </c>
      <c r="AO6" s="182">
        <v>25</v>
      </c>
      <c r="AP6" s="182">
        <v>12.5</v>
      </c>
      <c r="AQ6" s="182">
        <v>12.5</v>
      </c>
      <c r="AR6" s="8">
        <f t="shared" si="3"/>
        <v>100</v>
      </c>
      <c r="AS6" s="180">
        <v>6</v>
      </c>
      <c r="AT6" s="180" t="str">
        <f>IF(APOR.DEST.!H29="X",0.385,IF(APOR.DEST.!I29="X",0.256,IF(APOR.DEST.!J29="X",0.128,"   ")))</f>
        <v xml:space="preserve">   </v>
      </c>
      <c r="AW6" s="594"/>
      <c r="AX6" s="594"/>
    </row>
    <row r="7" spans="1:50" s="192" customFormat="1" ht="15" hidden="1" x14ac:dyDescent="0.25">
      <c r="H7" s="182" t="str">
        <f>IF('vcai-SUPERIOR'!G21="X",4,IF('vcai-SUPERIOR'!H21="X",3,IF('vcai-SUPERIOR'!I21="X",2,IF('vcai-SUPERIOR'!J21="X",1,IF('vcai-SUPERIOR'!K21="X","No Aplica","   " )))))</f>
        <v xml:space="preserve">   </v>
      </c>
      <c r="I7" s="183">
        <f>IF(J7=0,0,K7/J8)</f>
        <v>0</v>
      </c>
      <c r="J7" s="182">
        <f>COUNTIF(H7,"&gt;=1")</f>
        <v>0</v>
      </c>
      <c r="K7" s="182">
        <v>20</v>
      </c>
      <c r="L7" s="242">
        <f>IF(J7=1,LOOKUP(H7,C1:D6))*I7/100</f>
        <v>0</v>
      </c>
      <c r="M7" s="182" t="str">
        <f>IF('vcai-AUTO'!G21="X",4,IF('vcai-AUTO'!H21="X",3,IF('vcai-AUTO'!I21="X",2,IF('vcai-AUTO'!J21="X",1,"   " ))))</f>
        <v xml:space="preserve">   </v>
      </c>
      <c r="N7" s="183">
        <f>IF(O7=0,0,P7/O8)</f>
        <v>0</v>
      </c>
      <c r="O7" s="182">
        <f>COUNTIF(M7,"&gt;=1")</f>
        <v>0</v>
      </c>
      <c r="P7" s="182">
        <f>K7</f>
        <v>20</v>
      </c>
      <c r="Q7" s="242">
        <f>IF(O7=1,LOOKUP(M7,C3:D8))*N7/100</f>
        <v>0</v>
      </c>
      <c r="R7" s="182" t="str">
        <f>IF('vcai-3°EVALUADOR'!G21="X",4,IF('vcai-3°EVALUADOR'!H21="X",3,IF('vcai-3°EVALUADOR'!I21="X",2,IF('vcai-3°EVALUADOR'!J21="X",1,IF('vcai-3°EVALUADOR'!K21="X","No Aplica","   " )))))</f>
        <v xml:space="preserve">   </v>
      </c>
      <c r="S7" s="183">
        <f>IF(T7=0,0,U7/T8)</f>
        <v>0</v>
      </c>
      <c r="T7" s="182">
        <f>COUNTIF(R7,"&gt;=1")</f>
        <v>0</v>
      </c>
      <c r="U7" s="182">
        <f>P7</f>
        <v>20</v>
      </c>
      <c r="V7" s="183">
        <f>IF(T7=1,LOOKUP(R7,C3:D8))*S7/100</f>
        <v>0</v>
      </c>
      <c r="W7" s="182" t="str">
        <f>IF(VCIFM!G42="X",4,IF(VCIFM!H42="X",3,IF(VCIFM!I42="X",2,IF(VCIFM!J42="X",1,IF(VCIFM!K42="X",0,"   " )))))</f>
        <v xml:space="preserve">   </v>
      </c>
      <c r="X7" s="182">
        <f t="shared" si="0"/>
        <v>0</v>
      </c>
      <c r="Y7" s="8">
        <f>VCIFM!F42/100</f>
        <v>0</v>
      </c>
      <c r="Z7" s="243">
        <f>IF(X7=1,LOOKUP(W7,C3:D8))*Y7</f>
        <v>0</v>
      </c>
      <c r="AA7" s="182" t="str">
        <f>IF(VCCOGR!I37="X",4,IF(VCCOGR!J37="X",3,IF(VCCOGR!K37="X",2,IF(VCCOGR!L37="X",1,IF(VCCOGR!M37="X",0,"   " )))))</f>
        <v xml:space="preserve">   </v>
      </c>
      <c r="AB7" s="182">
        <f t="shared" si="1"/>
        <v>0</v>
      </c>
      <c r="AC7" s="182">
        <f>VCCOGR!H37/100</f>
        <v>0</v>
      </c>
      <c r="AD7" s="333">
        <f t="shared" si="2"/>
        <v>0</v>
      </c>
      <c r="AE7" s="602" t="s">
        <v>50</v>
      </c>
      <c r="AF7" s="602"/>
      <c r="AG7" s="602"/>
      <c r="AH7" s="602"/>
      <c r="AI7" s="602"/>
      <c r="AJ7" s="330">
        <f>ROUNDDOWN(AJ4,2)</f>
        <v>0</v>
      </c>
      <c r="AL7" s="192" t="s">
        <v>32</v>
      </c>
      <c r="AM7" s="182">
        <v>25</v>
      </c>
      <c r="AN7" s="182">
        <v>25</v>
      </c>
      <c r="AO7" s="182">
        <v>25</v>
      </c>
      <c r="AP7" s="182">
        <v>12.5</v>
      </c>
      <c r="AQ7" s="182">
        <v>12.5</v>
      </c>
      <c r="AR7" s="8">
        <f t="shared" si="3"/>
        <v>100</v>
      </c>
      <c r="AS7" s="180">
        <v>7</v>
      </c>
      <c r="AT7" s="180" t="str">
        <f>IF(APOR.DEST.!H30="X",0.385,IF(APOR.DEST.!I30="X",0.256,IF(APOR.DEST.!J30="X",0.128,"   ")))</f>
        <v xml:space="preserve">   </v>
      </c>
    </row>
    <row r="8" spans="1:50" s="192" customFormat="1" hidden="1" x14ac:dyDescent="0.2">
      <c r="J8" s="8">
        <f>SUM(J5:J7)</f>
        <v>0</v>
      </c>
      <c r="K8" s="327" t="s">
        <v>19</v>
      </c>
      <c r="L8" s="350" t="str">
        <f>IF(J8&gt;0,SUM(L5:L7),"Verifica la evaluación")</f>
        <v>Verifica la evaluación</v>
      </c>
      <c r="N8" s="182"/>
      <c r="O8" s="8">
        <f>SUM(O5:O7)</f>
        <v>0</v>
      </c>
      <c r="P8" s="200" t="s">
        <v>19</v>
      </c>
      <c r="Q8" s="382" t="str">
        <f>IF(O8&gt;0,SUM(Q5:Q7),"Verifica la evaluación")</f>
        <v>Verifica la evaluación</v>
      </c>
      <c r="S8" s="201"/>
      <c r="T8" s="8">
        <f>SUM(T5:T7)</f>
        <v>0</v>
      </c>
      <c r="U8" s="200" t="s">
        <v>19</v>
      </c>
      <c r="V8" s="329" t="str">
        <f>IF(T8&gt;0,SUM(V5:V7),"Verifica la evaluación")</f>
        <v>Verifica la evaluación</v>
      </c>
      <c r="X8" s="8">
        <f>SUM(X1:X7)</f>
        <v>0</v>
      </c>
      <c r="Y8" s="8">
        <f>SUM(Y1:Y7)*100</f>
        <v>0</v>
      </c>
      <c r="Z8" s="606" t="str">
        <f>IF(Y8=100,SUM(Z1:Z7),IF(Y8&lt;&gt;100,"Revisa las ponderaciones"))</f>
        <v>Revisa las ponderaciones</v>
      </c>
      <c r="AA8" s="608" t="s">
        <v>23</v>
      </c>
      <c r="AB8" s="8">
        <f>SUM(AB1:AB7)</f>
        <v>0</v>
      </c>
      <c r="AC8" s="8">
        <f>SUM(AC1:AC7)*100</f>
        <v>0</v>
      </c>
      <c r="AD8" s="595" t="str">
        <f>IF(AC8=100,SUM(AD1:AD7),IF(AC8&lt;&gt;100,"Revisa las ponderaciones"))</f>
        <v>Revisa las ponderaciones</v>
      </c>
      <c r="AE8" s="8"/>
      <c r="AF8" s="202" t="s">
        <v>28</v>
      </c>
      <c r="AG8" s="193"/>
      <c r="AH8" s="182"/>
      <c r="AI8" s="193" t="str">
        <f>IF(AG8=0,"",IF(AG8&gt;1,AG8*0.05))</f>
        <v/>
      </c>
      <c r="AL8" s="192" t="s">
        <v>33</v>
      </c>
      <c r="AM8" s="182">
        <v>25</v>
      </c>
      <c r="AN8" s="182">
        <v>25</v>
      </c>
      <c r="AO8" s="182">
        <v>25</v>
      </c>
      <c r="AP8" s="182">
        <v>12.5</v>
      </c>
      <c r="AQ8" s="182">
        <v>12.5</v>
      </c>
      <c r="AR8" s="8">
        <f t="shared" si="3"/>
        <v>100</v>
      </c>
      <c r="AS8" s="180">
        <v>8</v>
      </c>
      <c r="AT8" s="180" t="str">
        <f>IF(APOR.DEST.!H31="X",0.385,IF(APOR.DEST.!I31="X",0.256,IF(APOR.DEST.!J31="X",0.128,"   ")))</f>
        <v xml:space="preserve">   </v>
      </c>
    </row>
    <row r="9" spans="1:50" hidden="1" x14ac:dyDescent="0.2">
      <c r="D9" s="192"/>
      <c r="H9" s="182" t="str">
        <f>IF('vcai-SUPERIOR'!G24="X",4,IF('vcai-SUPERIOR'!H24="X",3,IF('vcai-SUPERIOR'!I24="X",2,IF('vcai-SUPERIOR'!J24="X",1,IF('vcai-SUPERIOR'!K24="X","No Aplica","   " )))))</f>
        <v xml:space="preserve">   </v>
      </c>
      <c r="I9" s="183">
        <f>IF(J9=0,0,K10/J11)</f>
        <v>0</v>
      </c>
      <c r="J9" s="182">
        <f>COUNTIF(H9,"&gt;=1")</f>
        <v>0</v>
      </c>
      <c r="L9" s="241">
        <f>IF(J9=1,LOOKUP(H9,C1:D6))*I9/100</f>
        <v>0</v>
      </c>
      <c r="M9" s="182" t="str">
        <f>IF('vcai-AUTO'!G24="X",4,IF('vcai-AUTO'!H24="X",3,IF('vcai-AUTO'!I24="X",2,IF('vcai-AUTO'!J24="X",1,"   " ))))</f>
        <v xml:space="preserve">   </v>
      </c>
      <c r="N9" s="183">
        <f>IF(O9=0,0,P10/O11)</f>
        <v>0</v>
      </c>
      <c r="O9" s="182">
        <f>COUNTIF(M9,"&gt;=1")</f>
        <v>0</v>
      </c>
      <c r="P9" s="186"/>
      <c r="Q9" s="241">
        <f>IF(O9=1,LOOKUP(M9,C1:D6))*N9/100</f>
        <v>0</v>
      </c>
      <c r="R9" s="182" t="str">
        <f>IF('vcai-3°EVALUADOR'!G24="X",4,IF('vcai-3°EVALUADOR'!H24="X",3,IF('vcai-3°EVALUADOR'!I24="X",2,IF('vcai-3°EVALUADOR'!J24="X",1,IF('vcai-3°EVALUADOR'!K24="X","No Aplica","   " )))))</f>
        <v xml:space="preserve">   </v>
      </c>
      <c r="S9" s="184">
        <f>IF(T9=0,0,U10/T11)</f>
        <v>0</v>
      </c>
      <c r="T9" s="186">
        <f>COUNTIF(R9,"&gt;=1")</f>
        <v>0</v>
      </c>
      <c r="V9" s="184">
        <f>IF(T9=1,LOOKUP(R9,C1:D6))*S9/100</f>
        <v>0</v>
      </c>
      <c r="X9" s="607" t="s">
        <v>20</v>
      </c>
      <c r="Y9" s="607"/>
      <c r="Z9" s="606"/>
      <c r="AA9" s="608"/>
      <c r="AB9" s="200"/>
      <c r="AC9" s="180" t="s">
        <v>20</v>
      </c>
      <c r="AD9" s="595"/>
      <c r="AL9" s="188" t="s">
        <v>34</v>
      </c>
      <c r="AM9" s="186">
        <v>25</v>
      </c>
      <c r="AN9" s="186">
        <v>25</v>
      </c>
      <c r="AO9" s="186">
        <v>25</v>
      </c>
      <c r="AP9" s="186">
        <v>12.5</v>
      </c>
      <c r="AQ9" s="186">
        <v>12.5</v>
      </c>
      <c r="AR9" s="8">
        <f t="shared" si="3"/>
        <v>100</v>
      </c>
      <c r="AS9" s="189">
        <v>9</v>
      </c>
      <c r="AT9" s="189" t="str">
        <f>IF(APOR.DEST.!H32="X",0.385,IF(APOR.DEST.!I32="X",0.256,IF(APOR.DEST.!J32="X",0.128,"   ")))</f>
        <v xml:space="preserve">   </v>
      </c>
    </row>
    <row r="10" spans="1:50" ht="15" hidden="1" x14ac:dyDescent="0.2">
      <c r="D10" s="192"/>
      <c r="H10" s="182" t="str">
        <f>IF('vcai-SUPERIOR'!G25="X",4,IF('vcai-SUPERIOR'!H25="X",3,IF('vcai-SUPERIOR'!I25="X",2,IF('vcai-SUPERIOR'!J25="X",1,IF('vcai-SUPERIOR'!K25="X","No Aplica","   " )))))</f>
        <v xml:space="preserve">   </v>
      </c>
      <c r="I10" s="183">
        <f>IF(J10=0,0,K10/J11)</f>
        <v>0</v>
      </c>
      <c r="J10" s="182">
        <f>COUNTIF(H10,"&gt;=1")</f>
        <v>0</v>
      </c>
      <c r="K10" s="186">
        <v>20</v>
      </c>
      <c r="L10" s="241">
        <f>IF(J10=1,LOOKUP(H10,C1:D6))*I10/100</f>
        <v>0</v>
      </c>
      <c r="M10" s="182" t="str">
        <f>IF('vcai-AUTO'!G25="X",4,IF('vcai-AUTO'!H25="X",3,IF('vcai-AUTO'!I25="X",2,IF('vcai-AUTO'!J25="X",1,"   " ))))</f>
        <v xml:space="preserve">   </v>
      </c>
      <c r="N10" s="183">
        <f>IF(O10=0,0,P10/O11)</f>
        <v>0</v>
      </c>
      <c r="O10" s="182">
        <f>COUNTIF(M10,"&gt;=1")</f>
        <v>0</v>
      </c>
      <c r="P10" s="186">
        <f>K10</f>
        <v>20</v>
      </c>
      <c r="Q10" s="241">
        <f>IF(O10=1,LOOKUP(M10,C1:D6))*N10/100</f>
        <v>0</v>
      </c>
      <c r="R10" s="182" t="str">
        <f>IF('vcai-3°EVALUADOR'!G25="X",4,IF('vcai-3°EVALUADOR'!H25="X",3,IF('vcai-3°EVALUADOR'!I25="X",2,IF('vcai-3°EVALUADOR'!J25="X",1,IF('vcai-3°EVALUADOR'!K25="X","No Aplica","   " )))))</f>
        <v xml:space="preserve">   </v>
      </c>
      <c r="S10" s="184">
        <f>IF(T10=0,0,U10/T11)</f>
        <v>0</v>
      </c>
      <c r="T10" s="186">
        <f>COUNTIF(R10,"&gt;=1")</f>
        <v>0</v>
      </c>
      <c r="U10" s="186">
        <f>P10</f>
        <v>20</v>
      </c>
      <c r="V10" s="184">
        <f>IF(T10=1,LOOKUP(R10,C2:D7))*S10/100</f>
        <v>0</v>
      </c>
      <c r="X10" s="607"/>
      <c r="Y10" s="607"/>
      <c r="Z10" s="606"/>
      <c r="AA10" s="609" t="s">
        <v>7</v>
      </c>
      <c r="AB10" s="609"/>
      <c r="AC10" s="609"/>
      <c r="AD10" s="331" t="str">
        <f>IF(AD8="Revisa las ponderaciones","Aplica la evaluación",IF(AD8&gt;1,VLOOKUP(AD8,E1:G5,3)))</f>
        <v>Aplica la evaluación</v>
      </c>
      <c r="AF10" s="598" t="s">
        <v>172</v>
      </c>
      <c r="AG10" s="598"/>
      <c r="AH10" s="598"/>
      <c r="AI10" s="599">
        <f>AG11/3*5/33.33</f>
        <v>0</v>
      </c>
      <c r="AJ10" s="204"/>
      <c r="AK10" s="204"/>
      <c r="AL10" s="205" t="s">
        <v>35</v>
      </c>
      <c r="AM10" s="206">
        <v>25</v>
      </c>
      <c r="AN10" s="206">
        <v>25</v>
      </c>
      <c r="AO10" s="206">
        <v>25</v>
      </c>
      <c r="AP10" s="206">
        <v>12.5</v>
      </c>
      <c r="AQ10" s="206">
        <v>12.5</v>
      </c>
      <c r="AR10" s="8">
        <f t="shared" si="3"/>
        <v>100</v>
      </c>
      <c r="AS10" s="189">
        <v>10</v>
      </c>
      <c r="AT10" s="189" t="str">
        <f>IF(APOR.DEST.!H33="X",0.385,IF(APOR.DEST.!I33="X",0.256,IF(APOR.DEST.!J33="X",0.128,"   ")))</f>
        <v xml:space="preserve">   </v>
      </c>
    </row>
    <row r="11" spans="1:50" s="9" customFormat="1" ht="25.5" hidden="1" x14ac:dyDescent="0.2">
      <c r="A11" s="188"/>
      <c r="B11" s="188"/>
      <c r="C11" s="188"/>
      <c r="D11" s="192"/>
      <c r="E11" s="188"/>
      <c r="F11" s="188"/>
      <c r="G11" s="188"/>
      <c r="H11" s="182"/>
      <c r="I11" s="182"/>
      <c r="J11" s="8">
        <f>SUM(J9:J10)</f>
        <v>0</v>
      </c>
      <c r="K11" s="240" t="s">
        <v>2</v>
      </c>
      <c r="L11" s="382" t="str">
        <f>IF(J11&gt;0,SUM(L9:L10),"Verifica la evaluación")</f>
        <v>Verifica la evaluación</v>
      </c>
      <c r="M11" s="188"/>
      <c r="N11" s="188"/>
      <c r="O11" s="8">
        <f>SUM(O9:O10)</f>
        <v>0</v>
      </c>
      <c r="P11" s="239" t="s">
        <v>2</v>
      </c>
      <c r="Q11" s="382" t="str">
        <f>IF(O11&gt;0,SUM(Q9:Q10),"Verifica la evaluación")</f>
        <v>Verifica la evaluación</v>
      </c>
      <c r="R11" s="182"/>
      <c r="S11" s="208"/>
      <c r="T11" s="8">
        <f>SUM(T9:T10)</f>
        <v>0</v>
      </c>
      <c r="U11" s="239" t="s">
        <v>2</v>
      </c>
      <c r="V11" s="329" t="str">
        <f>IF(T11&gt;0,SUM(V9:V10),"Verifica la evaluación")</f>
        <v>Verifica la evaluación</v>
      </c>
      <c r="X11" s="203" t="s">
        <v>7</v>
      </c>
      <c r="Y11" s="203"/>
      <c r="Z11" s="334" t="str">
        <f>IF(Z8="Revisa las ponderaciones","Aplique la evaluación",IF(Z8&gt;1,VLOOKUP(Z8,$E$1:$G$5,3),"Aplique la evaluación"))</f>
        <v>Aplique la evaluación</v>
      </c>
      <c r="AB11" s="181"/>
      <c r="AC11" s="181"/>
      <c r="AE11" s="8">
        <f>IF(AG11=0,0,IF(AG11,AD13,AC13))</f>
        <v>0</v>
      </c>
      <c r="AF11" s="209" t="s">
        <v>173</v>
      </c>
      <c r="AG11" s="210">
        <f>'vcai-CAPACITACION'!J20</f>
        <v>0</v>
      </c>
      <c r="AH11" s="211"/>
      <c r="AI11" s="600"/>
      <c r="AJ11" s="212"/>
      <c r="AS11" s="212">
        <v>11</v>
      </c>
      <c r="AT11" s="212" t="str">
        <f>IF(APOR.DEST.!H34="X",0.385,IF(APOR.DEST.!I34="X",0.256,IF(APOR.DEST.!J34="X",0.128,"   ")))</f>
        <v xml:space="preserve">   </v>
      </c>
    </row>
    <row r="12" spans="1:50" ht="25.5" hidden="1" x14ac:dyDescent="0.2">
      <c r="A12" s="9"/>
      <c r="B12" s="9"/>
      <c r="C12" s="9"/>
      <c r="D12" s="192"/>
      <c r="H12" s="182" t="str">
        <f>IF('vcai-SUPERIOR'!G28="X",4,IF('vcai-SUPERIOR'!H28="X",3,IF('vcai-SUPERIOR'!I28="X",2,IF('vcai-SUPERIOR'!J28="X",1,IF('vcai-SUPERIOR'!K28="X","No Aplica","   " )))))</f>
        <v xml:space="preserve">   </v>
      </c>
      <c r="I12" s="183">
        <f>IF(J12=0,0,K14/J15)</f>
        <v>0</v>
      </c>
      <c r="J12" s="182">
        <f>COUNTIF(H12,"&gt;=1")</f>
        <v>0</v>
      </c>
      <c r="L12" s="241">
        <f>IF(J12=1,LOOKUP(H12,C1:D6))*I12/100</f>
        <v>0</v>
      </c>
      <c r="M12" s="182" t="str">
        <f>IF('vcai-AUTO'!G28="X",4,IF('vcai-AUTO'!H28="X",3,IF('vcai-AUTO'!I28="X",2,IF('vcai-AUTO'!J28="X",1,"   " ))))</f>
        <v xml:space="preserve">   </v>
      </c>
      <c r="N12" s="183">
        <f>IF(O12=0,0,P14/O15)</f>
        <v>0</v>
      </c>
      <c r="O12" s="182">
        <f>COUNTIF(M12,"&gt;=1")</f>
        <v>0</v>
      </c>
      <c r="P12" s="186"/>
      <c r="Q12" s="241">
        <f>IF(O12=1,LOOKUP(M12,C1:D6))*N12/100</f>
        <v>0</v>
      </c>
      <c r="R12" s="182" t="str">
        <f>IF('vcai-3°EVALUADOR'!G28="X",4,IF('vcai-3°EVALUADOR'!H28="X",3,IF('vcai-3°EVALUADOR'!I28="X",2,IF('vcai-3°EVALUADOR'!J28="X",1,IF('vcai-3°EVALUADOR'!K28="X","No Aplica","   " )))))</f>
        <v xml:space="preserve">   </v>
      </c>
      <c r="S12" s="184">
        <f>IF(T12=0,0,U14/T15)</f>
        <v>0</v>
      </c>
      <c r="T12" s="186">
        <f>COUNTIF(R12,"&gt;=1")</f>
        <v>0</v>
      </c>
      <c r="U12" s="186"/>
      <c r="V12" s="184">
        <f>IF(T12=1,LOOKUP(R12,C1:D6))*S12/100</f>
        <v>0</v>
      </c>
      <c r="Y12" s="328" t="s">
        <v>90</v>
      </c>
      <c r="Z12" s="382" t="str">
        <f>AX4</f>
        <v>Verifica el 3° requisito</v>
      </c>
      <c r="AH12" s="200"/>
      <c r="AS12" s="189">
        <v>12</v>
      </c>
      <c r="AT12" s="189" t="str">
        <f>IF(APOR.DEST.!H35="X",0.385,IF(APOR.DEST.!I35="X",0.256,IF(APOR.DEST.!J35="X",0.128,"   ")))</f>
        <v xml:space="preserve">   </v>
      </c>
    </row>
    <row r="13" spans="1:50" hidden="1" x14ac:dyDescent="0.2">
      <c r="D13" s="192"/>
      <c r="H13" s="182" t="str">
        <f>IF('vcai-SUPERIOR'!G29="X",4,IF('vcai-SUPERIOR'!H29="X",3,IF('vcai-SUPERIOR'!I29="X",2,IF('vcai-SUPERIOR'!J29="X",1,IF('vcai-SUPERIOR'!K29="X","No Aplica","   " )))))</f>
        <v xml:space="preserve">   </v>
      </c>
      <c r="I13" s="183">
        <f>IF(J13=0,0,K14/J15)</f>
        <v>0</v>
      </c>
      <c r="J13" s="182">
        <f>COUNTIF(H13,"&gt;=1")</f>
        <v>0</v>
      </c>
      <c r="L13" s="241">
        <f>IF(J13=1,LOOKUP(H13,C1:D6))*I13/100</f>
        <v>0</v>
      </c>
      <c r="M13" s="182" t="str">
        <f>IF('vcai-AUTO'!G29="X",4,IF('vcai-AUTO'!H29="X",3,IF('vcai-AUTO'!I29="X",2,IF('vcai-AUTO'!J29="X",1,"   " ))))</f>
        <v xml:space="preserve">   </v>
      </c>
      <c r="N13" s="183">
        <f>IF(O13=0,0,P14/O15)</f>
        <v>0</v>
      </c>
      <c r="O13" s="182">
        <f>COUNTIF(M13,"&gt;=1")</f>
        <v>0</v>
      </c>
      <c r="Q13" s="241">
        <f>IF(O13=1,LOOKUP(M13,C1:D6))*N13/100</f>
        <v>0</v>
      </c>
      <c r="R13" s="182" t="str">
        <f>IF('vcai-3°EVALUADOR'!G29="X",4,IF('vcai-3°EVALUADOR'!H29="X",3,IF('vcai-3°EVALUADOR'!I29="X",2,IF('vcai-3°EVALUADOR'!J29="X",1,IF('vcai-3°EVALUADOR'!K29="X","No Aplica","   " )))))</f>
        <v xml:space="preserve">   </v>
      </c>
      <c r="S13" s="184">
        <f>IF(T13=0,0,U14/T15)</f>
        <v>0</v>
      </c>
      <c r="T13" s="186">
        <f>COUNTIF(R13,"&gt;=1")</f>
        <v>0</v>
      </c>
      <c r="V13" s="184">
        <f>IF(T13=1,LOOKUP(R13,C2:D7))*S13/100</f>
        <v>0</v>
      </c>
      <c r="Z13" s="335">
        <f>SUM(Z8,Z12)</f>
        <v>0</v>
      </c>
      <c r="AB13" s="8" t="s">
        <v>95</v>
      </c>
      <c r="AC13" s="182">
        <v>0</v>
      </c>
      <c r="AD13" s="182">
        <v>5</v>
      </c>
      <c r="AE13" s="597">
        <v>50</v>
      </c>
      <c r="AF13" s="590" t="s">
        <v>25</v>
      </c>
      <c r="AG13" s="590"/>
      <c r="AH13" s="590"/>
      <c r="AI13" s="185">
        <f>AG14*AE13/100</f>
        <v>0</v>
      </c>
      <c r="AJ13" s="594" t="str">
        <f>Z15</f>
        <v>No aplica</v>
      </c>
      <c r="AK13" s="8">
        <f>AI13</f>
        <v>0</v>
      </c>
      <c r="AS13" s="189">
        <v>13</v>
      </c>
      <c r="AT13" s="189" t="str">
        <f>IF(APOR.DEST.!H36="X",0.384,IF(APOR.DEST.!I36="X",0.256,IF(APOR.DEST.!J36="X",0.128,"   ")))</f>
        <v xml:space="preserve">   </v>
      </c>
    </row>
    <row r="14" spans="1:50" ht="63.75" hidden="1" x14ac:dyDescent="0.2">
      <c r="D14" s="192"/>
      <c r="H14" s="182" t="str">
        <f>IF('vcai-SUPERIOR'!G30="X",4,IF('vcai-SUPERIOR'!H30="X",3,IF('vcai-SUPERIOR'!I30="X",2,IF('vcai-SUPERIOR'!J30="X",1,IF('vcai-SUPERIOR'!K30="X","No Aplica","   " )))))</f>
        <v xml:space="preserve">   </v>
      </c>
      <c r="I14" s="183">
        <f>IF(J14=0,0,K14/J15)</f>
        <v>0</v>
      </c>
      <c r="J14" s="182">
        <f>COUNTIF(H14,"&gt;=1")</f>
        <v>0</v>
      </c>
      <c r="K14" s="186">
        <v>20</v>
      </c>
      <c r="L14" s="241">
        <f>IF(J14=1,LOOKUP(H14,C1:D6))*I14/100</f>
        <v>0</v>
      </c>
      <c r="M14" s="182" t="str">
        <f>IF('vcai-AUTO'!G30="X",4,IF('vcai-AUTO'!H30="X",3,IF('vcai-AUTO'!I30="X",2,IF('vcai-AUTO'!J30="X",1,"   " ))))</f>
        <v xml:space="preserve">   </v>
      </c>
      <c r="N14" s="183">
        <f>IF(O14=0,0,P14/O15)</f>
        <v>0</v>
      </c>
      <c r="O14" s="182">
        <f>COUNTIF(M14,"&gt;=1")</f>
        <v>0</v>
      </c>
      <c r="P14" s="186">
        <f>K14</f>
        <v>20</v>
      </c>
      <c r="Q14" s="241">
        <f>IF(O14=1,LOOKUP(M14,C1:D6))*N14/100</f>
        <v>0</v>
      </c>
      <c r="R14" s="182" t="str">
        <f>IF('vcai-3°EVALUADOR'!G30="X",4,IF('vcai-3°EVALUADOR'!H30="X",3,IF('vcai-3°EVALUADOR'!I30="X",2,IF('vcai-3°EVALUADOR'!J30="X",1,IF('vcai-3°EVALUADOR'!K30="X","No Aplica","   " )))))</f>
        <v xml:space="preserve">   </v>
      </c>
      <c r="S14" s="184">
        <f>IF(T14=0,0,U14/T15)</f>
        <v>0</v>
      </c>
      <c r="T14" s="186">
        <f>COUNTIF(R14,"&gt;=1")</f>
        <v>0</v>
      </c>
      <c r="U14" s="186">
        <f>P14</f>
        <v>20</v>
      </c>
      <c r="V14" s="184">
        <f>IF(T14=1,LOOKUP(R14,C3:D8))*S14/100</f>
        <v>0</v>
      </c>
      <c r="X14" s="200" t="s">
        <v>22</v>
      </c>
      <c r="Y14" s="203"/>
      <c r="Z14" s="335">
        <f>IF(Z13&gt;100,100,IF(Z13&lt;=100,Z13))</f>
        <v>0</v>
      </c>
      <c r="AB14" s="8">
        <v>10</v>
      </c>
      <c r="AC14" s="8">
        <v>10</v>
      </c>
      <c r="AD14" s="8">
        <v>8.75</v>
      </c>
      <c r="AE14" s="597"/>
      <c r="AF14" s="213" t="s">
        <v>28</v>
      </c>
      <c r="AG14" s="214">
        <f>Z14</f>
        <v>0</v>
      </c>
      <c r="AH14" s="9"/>
      <c r="AI14" s="215"/>
      <c r="AJ14" s="594"/>
      <c r="AS14" s="592" t="s">
        <v>84</v>
      </c>
      <c r="AT14" s="592"/>
      <c r="AU14" s="216" t="str">
        <f>IF(Z8="Revisa las ponderaciones","Verifica el 1° requisito",IF(Z8&gt;70,SUM(AT1:AT13),"Verifica el 1° requisito"))</f>
        <v>Verifica el 1° requisito</v>
      </c>
    </row>
    <row r="15" spans="1:50" hidden="1" x14ac:dyDescent="0.2">
      <c r="D15" s="192"/>
      <c r="H15" s="182"/>
      <c r="I15" s="182"/>
      <c r="J15" s="8">
        <f>SUM(J12:J14)</f>
        <v>0</v>
      </c>
      <c r="K15" s="207" t="s">
        <v>4</v>
      </c>
      <c r="L15" s="382" t="str">
        <f>IF(J15&gt;0,SUM(L12:L14),"Verifica la evaluacion")</f>
        <v>Verifica la evaluacion</v>
      </c>
      <c r="O15" s="8">
        <f>SUM(O12:O14)</f>
        <v>0</v>
      </c>
      <c r="P15" s="207" t="s">
        <v>4</v>
      </c>
      <c r="Q15" s="382" t="str">
        <f>IF(O15&gt;0,SUM(Q12:Q14),"Verifica la evaluacion")</f>
        <v>Verifica la evaluacion</v>
      </c>
      <c r="R15" s="182"/>
      <c r="S15" s="208"/>
      <c r="T15" s="8">
        <f>SUM(T12:T14)</f>
        <v>0</v>
      </c>
      <c r="U15" s="207" t="s">
        <v>4</v>
      </c>
      <c r="V15" s="329" t="str">
        <f>IF(T15&gt;0,SUM(V12:V14),"Verifica la evaluacion")</f>
        <v>Verifica la evaluacion</v>
      </c>
      <c r="X15" s="188" t="s">
        <v>7</v>
      </c>
      <c r="Z15" s="336" t="str">
        <f>VLOOKUP(Z14,$E$1:$G$5,3)</f>
        <v>No aplica</v>
      </c>
      <c r="AB15" s="8">
        <v>20</v>
      </c>
      <c r="AC15" s="8">
        <v>20</v>
      </c>
      <c r="AD15" s="8">
        <v>17.5</v>
      </c>
      <c r="AF15" s="188" t="s">
        <v>90</v>
      </c>
      <c r="AG15" s="217" t="str">
        <f>Z12</f>
        <v>Verifica el 3° requisito</v>
      </c>
      <c r="AH15" s="9"/>
      <c r="AI15" s="215"/>
      <c r="AJ15" s="594"/>
      <c r="AS15" s="218"/>
      <c r="AT15" s="589" t="s">
        <v>85</v>
      </c>
      <c r="AU15" s="589"/>
    </row>
    <row r="16" spans="1:50" hidden="1" x14ac:dyDescent="0.2">
      <c r="D16" s="192"/>
      <c r="H16" s="182" t="str">
        <f>IF('vcai-SUPERIOR'!G33="X",4,IF('vcai-SUPERIOR'!H33="X",3,IF('vcai-SUPERIOR'!I33="X",2,IF('vcai-SUPERIOR'!J33="X",1,IF('vcai-SUPERIOR'!K33="X","No Aplica","   " )))))</f>
        <v xml:space="preserve">   </v>
      </c>
      <c r="I16" s="183">
        <f>IF(J16=0,0,K18/J19)</f>
        <v>0</v>
      </c>
      <c r="J16" s="182">
        <f>COUNTIF(H16,"&gt;=1")</f>
        <v>0</v>
      </c>
      <c r="L16" s="241">
        <f>IF(J16=1,LOOKUP(H16,C1:D6))*I16/100</f>
        <v>0</v>
      </c>
      <c r="M16" s="182" t="str">
        <f>IF('vcai-AUTO'!G33="X",4,IF('vcai-AUTO'!H33="X",3,IF('vcai-AUTO'!I33="X",2,IF('vcai-AUTO'!J33="X",1,"   " ))))</f>
        <v xml:space="preserve">   </v>
      </c>
      <c r="N16" s="183">
        <f>IF(O16=0,0,P18/O19)</f>
        <v>0</v>
      </c>
      <c r="O16" s="182">
        <f>COUNTIF(M16,"&gt;=1")</f>
        <v>0</v>
      </c>
      <c r="P16" s="186"/>
      <c r="Q16" s="241">
        <f>IF(O16=1,LOOKUP(M16,C1:D6))*N16/100</f>
        <v>0</v>
      </c>
      <c r="R16" s="182" t="str">
        <f>IF('vcai-3°EVALUADOR'!G33="X",4,IF('vcai-3°EVALUADOR'!H33="X",3,IF('vcai-3°EVALUADOR'!I33="X",2,IF('vcai-3°EVALUADOR'!J33="X",1,IF('vcai-3°EVALUADOR'!K33="X","No Aplica","   " )))))</f>
        <v xml:space="preserve">   </v>
      </c>
      <c r="S16" s="184">
        <f>IF(T16=0,0,U18/T19)</f>
        <v>0</v>
      </c>
      <c r="T16" s="186">
        <f>COUNTIF(R16,"&gt;=1")</f>
        <v>0</v>
      </c>
      <c r="V16" s="184">
        <f>IF(T16=1,LOOKUP(R16,C1:D6))*S16/100</f>
        <v>0</v>
      </c>
      <c r="X16" s="220"/>
      <c r="Y16" s="220"/>
      <c r="AA16" s="186" t="s">
        <v>105</v>
      </c>
      <c r="AB16" s="8">
        <v>10</v>
      </c>
      <c r="AC16" s="8">
        <v>10</v>
      </c>
      <c r="AD16" s="8">
        <v>8.75</v>
      </c>
      <c r="AT16" s="589"/>
      <c r="AU16" s="589"/>
    </row>
    <row r="17" spans="4:44" hidden="1" x14ac:dyDescent="0.2">
      <c r="D17" s="192"/>
      <c r="H17" s="182" t="str">
        <f>IF('vcai-SUPERIOR'!G34="X",4,IF('vcai-SUPERIOR'!H34="X",3,IF('vcai-SUPERIOR'!I34="X",2,IF('vcai-SUPERIOR'!J34="X",1,IF('vcai-SUPERIOR'!K34="X","No Aplica","   " )))))</f>
        <v xml:space="preserve">   </v>
      </c>
      <c r="I17" s="183">
        <f>IF(J17=0,0,K18/J19)</f>
        <v>0</v>
      </c>
      <c r="J17" s="182">
        <f>COUNTIF(H17,"&gt;=1")</f>
        <v>0</v>
      </c>
      <c r="L17" s="241">
        <f>IF(J17=1,LOOKUP(H17,C1:D6))*I17/100</f>
        <v>0</v>
      </c>
      <c r="M17" s="182" t="str">
        <f>IF('vcai-AUTO'!G34="X",4,IF('vcai-AUTO'!H34="X",3,IF('vcai-AUTO'!I34="X",2,IF('vcai-AUTO'!J34="X",1,"   " ))))</f>
        <v xml:space="preserve">   </v>
      </c>
      <c r="N17" s="183">
        <f>IF(O17=0,0,P18/O19)</f>
        <v>0</v>
      </c>
      <c r="O17" s="182">
        <f>COUNTIF(M17,"&gt;=1")</f>
        <v>0</v>
      </c>
      <c r="P17" s="186"/>
      <c r="Q17" s="241">
        <f>IF(O17=1,LOOKUP(M17,C2:D7))*N17/100</f>
        <v>0</v>
      </c>
      <c r="R17" s="182" t="str">
        <f>IF('vcai-3°EVALUADOR'!G34="X",4,IF('vcai-3°EVALUADOR'!H34="X",3,IF('vcai-3°EVALUADOR'!I34="X",2,IF('vcai-3°EVALUADOR'!J34="X",1,IF('vcai-3°EVALUADOR'!K34="X","No Aplica","   " )))))</f>
        <v xml:space="preserve">   </v>
      </c>
      <c r="S17" s="184">
        <f>IF(T17=0,0,U18/T19)</f>
        <v>0</v>
      </c>
      <c r="T17" s="186">
        <f>COUNTIF(R17,"&gt;=1")</f>
        <v>0</v>
      </c>
      <c r="V17" s="184">
        <f>IF(T17=1,LOOKUP(R17,C1:D6))*S17/100</f>
        <v>0</v>
      </c>
      <c r="W17" s="219"/>
      <c r="X17" s="220"/>
      <c r="Y17" s="220"/>
      <c r="Z17" s="182"/>
      <c r="AB17" s="8">
        <f>IF(AND(AG8,AG11),1,0)</f>
        <v>0</v>
      </c>
      <c r="AC17" s="8">
        <f>IF(OR(AG8,AG11),1,0)</f>
        <v>0</v>
      </c>
      <c r="AD17" s="8">
        <f>SUM(AB17:AC17)</f>
        <v>0</v>
      </c>
      <c r="AE17" s="591">
        <v>10</v>
      </c>
      <c r="AF17" s="590" t="s">
        <v>26</v>
      </c>
      <c r="AG17" s="590"/>
      <c r="AH17" s="590"/>
      <c r="AI17" s="184" t="e">
        <f>IF(AG18&gt;0,AG18*0.1,IF(AG18="Revisa las ponderaciones","0"))</f>
        <v>#VALUE!</v>
      </c>
      <c r="AJ17" s="594" t="str">
        <f>AD10</f>
        <v>Aplica la evaluación</v>
      </c>
      <c r="AK17" s="221" t="e">
        <f>AI17</f>
        <v>#VALUE!</v>
      </c>
    </row>
    <row r="18" spans="4:44" hidden="1" x14ac:dyDescent="0.2">
      <c r="D18" s="192"/>
      <c r="H18" s="182" t="str">
        <f>IF('vcai-SUPERIOR'!G35="X",4,IF('vcai-SUPERIOR'!H35="X",3,IF('vcai-SUPERIOR'!I35="X",2,IF('vcai-SUPERIOR'!J35="X",1,IF('vcai-SUPERIOR'!K35="X","No Aplica","   " )))))</f>
        <v xml:space="preserve">   </v>
      </c>
      <c r="I18" s="183">
        <f>IF(J18=0,0,K18/J19)</f>
        <v>0</v>
      </c>
      <c r="J18" s="182">
        <f>COUNTIF(H18,"&gt;=1")</f>
        <v>0</v>
      </c>
      <c r="K18" s="186">
        <v>20</v>
      </c>
      <c r="L18" s="241">
        <f>IF(J18=1,LOOKUP(H18,C2:D7))*I18/100</f>
        <v>0</v>
      </c>
      <c r="M18" s="182" t="str">
        <f>IF('vcai-AUTO'!G35="X",4,IF('vcai-AUTO'!H35="X",3,IF('vcai-AUTO'!I35="X",2,IF('vcai-AUTO'!J35="X",1,"   " ))))</f>
        <v xml:space="preserve">   </v>
      </c>
      <c r="N18" s="183">
        <f>IF(O18=0,0,P18/O19)</f>
        <v>0</v>
      </c>
      <c r="O18" s="182">
        <f>COUNTIF(M18,"&gt;=1")</f>
        <v>0</v>
      </c>
      <c r="P18" s="186">
        <f>K18</f>
        <v>20</v>
      </c>
      <c r="Q18" s="241">
        <f>IF(O18=1,LOOKUP(M18,C1:D6))*N18/100</f>
        <v>0</v>
      </c>
      <c r="R18" s="182" t="str">
        <f>IF('vcai-3°EVALUADOR'!G35="X",4,IF('vcai-3°EVALUADOR'!H35="X",3,IF('vcai-3°EVALUADOR'!I35="X",2,IF('vcai-3°EVALUADOR'!J35="X",1,IF('vcai-3°EVALUADOR'!K35="X","No Aplica","   " )))))</f>
        <v xml:space="preserve">   </v>
      </c>
      <c r="S18" s="184">
        <f>IF(T18=0,0,U18/T19)</f>
        <v>0</v>
      </c>
      <c r="T18" s="186">
        <f>COUNTIF(R18,"&gt;=1")</f>
        <v>0</v>
      </c>
      <c r="U18" s="186">
        <f>P18</f>
        <v>20</v>
      </c>
      <c r="V18" s="184">
        <f>IF(T18=1,LOOKUP(R18,C2:D7))*S18/100</f>
        <v>0</v>
      </c>
      <c r="W18" s="219"/>
      <c r="X18" s="220"/>
      <c r="Y18" s="220"/>
      <c r="Z18" s="222"/>
      <c r="AA18" s="222"/>
      <c r="AB18" s="8">
        <f>SUM(AB14,AB15,AB16,)</f>
        <v>40</v>
      </c>
      <c r="AC18" s="8">
        <f>SUM(AC14,AC15,AC16,)</f>
        <v>40</v>
      </c>
      <c r="AD18" s="8">
        <f>SUM(AD14,AD15,AD16,)</f>
        <v>35</v>
      </c>
      <c r="AE18" s="591"/>
      <c r="AG18" s="182" t="str">
        <f>AD8</f>
        <v>Revisa las ponderaciones</v>
      </c>
      <c r="AJ18" s="594"/>
    </row>
    <row r="19" spans="4:44" hidden="1" x14ac:dyDescent="0.2">
      <c r="D19" s="192"/>
      <c r="H19" s="182"/>
      <c r="I19" s="8">
        <f>SUM(I1:I18)</f>
        <v>0</v>
      </c>
      <c r="J19" s="8">
        <f>SUM(J16:J18)</f>
        <v>0</v>
      </c>
      <c r="K19" s="240" t="s">
        <v>3</v>
      </c>
      <c r="L19" s="382" t="str">
        <f>IF(J19&gt;0,SUM(L16:L18),"Verifica la evaluación")</f>
        <v>Verifica la evaluación</v>
      </c>
      <c r="N19" s="8">
        <f>SUM(N1:N18)</f>
        <v>0</v>
      </c>
      <c r="O19" s="8">
        <f>SUM(O16:O18)</f>
        <v>0</v>
      </c>
      <c r="P19" s="239" t="s">
        <v>39</v>
      </c>
      <c r="Q19" s="382" t="str">
        <f>IF(O19&gt;0,SUM(Q16:Q18),"Verifica la evaluación")</f>
        <v>Verifica la evaluación</v>
      </c>
      <c r="R19" s="182"/>
      <c r="S19" s="223">
        <f>SUM(S1:S18)</f>
        <v>0</v>
      </c>
      <c r="T19" s="8">
        <f>SUM(T16:T18)</f>
        <v>0</v>
      </c>
      <c r="U19" s="239" t="s">
        <v>3</v>
      </c>
      <c r="V19" s="329" t="str">
        <f>IF(T19&gt;0,SUM(V16:V18),"Verifica la evaluación")</f>
        <v>Verifica la evaluación</v>
      </c>
      <c r="W19" s="219"/>
      <c r="X19" s="220"/>
      <c r="Y19" s="220"/>
      <c r="Z19" s="182"/>
      <c r="AA19" s="186"/>
      <c r="AB19" s="186"/>
      <c r="AC19" s="186"/>
      <c r="AJ19" s="594"/>
    </row>
    <row r="20" spans="4:44" hidden="1" x14ac:dyDescent="0.2">
      <c r="D20" s="192"/>
      <c r="H20" s="8">
        <f>SUM(K3,K7,K10,K14,K18)</f>
        <v>100</v>
      </c>
      <c r="I20" s="182"/>
      <c r="J20" s="594">
        <f>SUM(J4,J8,J11,J15,J19)</f>
        <v>0</v>
      </c>
      <c r="K20" s="593" t="s">
        <v>20</v>
      </c>
      <c r="L20" s="595">
        <f>IF(H20=100,SUM(L4,L8,L11,L15,L19),IF(H20&lt;&gt;100,"Revisa las Ponderaciones"))</f>
        <v>0</v>
      </c>
      <c r="M20" s="8">
        <f>SUM(P3,P7,P10,P14,P18)</f>
        <v>100</v>
      </c>
      <c r="N20" s="182"/>
      <c r="O20" s="594">
        <f>SUM(O4,O8,O11,O15,O19)</f>
        <v>0</v>
      </c>
      <c r="P20" s="593" t="s">
        <v>20</v>
      </c>
      <c r="Q20" s="595">
        <f>IF(M20=100,SUM(Q4,Q8,Q11,Q15,Q19),IF(M20&lt;&gt;100,"Revisa las Ponderaciones"))</f>
        <v>0</v>
      </c>
      <c r="R20" s="8">
        <f>SUM(U3,U7,U10,U14,U18)</f>
        <v>100</v>
      </c>
      <c r="T20" s="594">
        <f>SUM(T4,T8,T11,T19,T15)</f>
        <v>0</v>
      </c>
      <c r="U20" s="593" t="s">
        <v>20</v>
      </c>
      <c r="V20" s="603">
        <f>IF(R20=100,SUM(V4,V8,V11,V15,V19),IF(R20&lt;&gt;100,"Revisa las Ponderaciones"))</f>
        <v>0</v>
      </c>
      <c r="Z20" s="186"/>
      <c r="AA20" s="186"/>
      <c r="AB20" s="189"/>
      <c r="AC20" s="189"/>
      <c r="AD20" s="189"/>
      <c r="AE20" s="8">
        <f>SUM(AE6,AE13,AE11,AE17,AE8)</f>
        <v>100</v>
      </c>
      <c r="AF20" s="590" t="s">
        <v>91</v>
      </c>
      <c r="AG20" s="590"/>
      <c r="AH20" s="590"/>
      <c r="AI20" s="590"/>
      <c r="AJ20" s="589" t="e">
        <f>VLOOKUP(AK20,E1:G5,3)</f>
        <v>#VALUE!</v>
      </c>
      <c r="AK20" s="221" t="e">
        <f>SUM(AK1,AK13,AK17)</f>
        <v>#VALUE!</v>
      </c>
      <c r="AM20" s="186"/>
      <c r="AN20" s="186"/>
      <c r="AO20" s="186"/>
      <c r="AP20" s="186"/>
      <c r="AQ20" s="186"/>
      <c r="AR20" s="186"/>
    </row>
    <row r="21" spans="4:44" s="220" customFormat="1" hidden="1" x14ac:dyDescent="0.2">
      <c r="D21" s="192"/>
      <c r="E21" s="188"/>
      <c r="F21" s="188"/>
      <c r="G21" s="188"/>
      <c r="H21" s="188"/>
      <c r="I21" s="182"/>
      <c r="J21" s="594"/>
      <c r="K21" s="593"/>
      <c r="L21" s="595"/>
      <c r="M21" s="188"/>
      <c r="N21" s="188"/>
      <c r="O21" s="594"/>
      <c r="P21" s="593"/>
      <c r="Q21" s="595"/>
      <c r="R21" s="188"/>
      <c r="S21" s="188"/>
      <c r="T21" s="594"/>
      <c r="U21" s="593"/>
      <c r="V21" s="603"/>
      <c r="W21" s="219"/>
      <c r="Z21" s="222"/>
      <c r="AA21" s="222"/>
      <c r="AB21" s="225"/>
      <c r="AC21" s="225"/>
      <c r="AD21" s="225"/>
      <c r="AF21" s="220" t="s">
        <v>211</v>
      </c>
      <c r="AG21" s="224" t="str">
        <f>IF(AU14=0,"",IF(AU14&gt;1,AU14))</f>
        <v>Verifica el 1° requisito</v>
      </c>
      <c r="AJ21" s="605"/>
      <c r="AM21" s="222"/>
      <c r="AN21" s="222"/>
      <c r="AO21" s="222"/>
      <c r="AP21" s="222"/>
      <c r="AQ21" s="225"/>
    </row>
    <row r="22" spans="4:44" hidden="1" x14ac:dyDescent="0.2">
      <c r="D22" s="192"/>
      <c r="K22" s="589" t="s">
        <v>231</v>
      </c>
      <c r="L22" s="589" t="str">
        <f>IF(L20="Revisa las Ponderaciones","Aplica la evaluación",IF(L20&gt;0,VLOOKUP(L20,E1:G5,3),"Aplica la evaluación"))</f>
        <v>Aplica la evaluación</v>
      </c>
      <c r="N22" s="182"/>
      <c r="P22" s="589" t="s">
        <v>231</v>
      </c>
      <c r="Q22" s="589" t="str">
        <f>IF(Q20="Revisa las Ponderaciones","Aplica la Evaluación",IF(Q20&gt;0,VLOOKUP(Q20,E1:G5,3),"Aplica la evaluación"))</f>
        <v>Aplica la evaluación</v>
      </c>
      <c r="U22" s="589" t="s">
        <v>231</v>
      </c>
      <c r="V22" s="589" t="str">
        <f>IF(V20="Revisa las Ponderaciones","Aplica la Evaluación",IF(V20&gt;0,VLOOKUP(V20,E1:G5,3),"Aplica la evaluación"))</f>
        <v>Aplica la evaluación</v>
      </c>
      <c r="AB22" s="189"/>
      <c r="AC22" s="189"/>
      <c r="AD22" s="189"/>
      <c r="AQ22" s="189"/>
    </row>
    <row r="23" spans="4:44" hidden="1" x14ac:dyDescent="0.2">
      <c r="D23" s="192"/>
      <c r="K23" s="589"/>
      <c r="L23" s="589"/>
      <c r="P23" s="589"/>
      <c r="Q23" s="589"/>
      <c r="U23" s="593"/>
      <c r="V23" s="589"/>
      <c r="AB23" s="189"/>
      <c r="AC23" s="189"/>
      <c r="AD23" s="189"/>
      <c r="AF23" s="590" t="s">
        <v>94</v>
      </c>
      <c r="AG23" s="590"/>
      <c r="AH23" s="590"/>
      <c r="AI23" s="590"/>
      <c r="AJ23" s="589" t="e">
        <f>VLOOKUP(AK24,E1:G5,3)</f>
        <v>#VALUE!</v>
      </c>
      <c r="AK23" s="221" t="e">
        <f>IF(AG21&gt;0,SUM(AK20,AG21),IF(AG21="Verifica el 1° Requisito",))</f>
        <v>#VALUE!</v>
      </c>
      <c r="AM23" s="186"/>
      <c r="AN23" s="186"/>
      <c r="AO23" s="186"/>
      <c r="AP23" s="186"/>
      <c r="AQ23" s="186"/>
      <c r="AR23" s="186"/>
    </row>
    <row r="24" spans="4:44" hidden="1" x14ac:dyDescent="0.2">
      <c r="D24" s="192"/>
      <c r="H24" s="604" t="s">
        <v>21</v>
      </c>
      <c r="I24" s="604"/>
      <c r="J24" s="604"/>
      <c r="K24" s="604"/>
      <c r="L24" s="604"/>
      <c r="M24" s="604" t="s">
        <v>24</v>
      </c>
      <c r="N24" s="604"/>
      <c r="O24" s="604"/>
      <c r="P24" s="604"/>
      <c r="Q24" s="604"/>
      <c r="R24" s="604" t="s">
        <v>202</v>
      </c>
      <c r="S24" s="604"/>
      <c r="T24" s="604"/>
      <c r="U24" s="604"/>
      <c r="V24" s="604"/>
      <c r="AJ24" s="589"/>
      <c r="AK24" s="8" t="e">
        <f>IF(AK23&gt;100,100,IF(AK23&lt;=100,AK23))</f>
        <v>#VALUE!</v>
      </c>
      <c r="AM24" s="186"/>
      <c r="AN24" s="186"/>
      <c r="AO24" s="186"/>
      <c r="AP24" s="186"/>
      <c r="AQ24" s="186"/>
      <c r="AR24" s="186"/>
    </row>
    <row r="25" spans="4:44" hidden="1" x14ac:dyDescent="0.2">
      <c r="H25" s="327" t="s">
        <v>104</v>
      </c>
      <c r="I25" s="327"/>
      <c r="J25" s="327"/>
      <c r="K25" s="327"/>
      <c r="L25" s="327"/>
      <c r="M25" s="327" t="s">
        <v>104</v>
      </c>
      <c r="N25" s="327"/>
      <c r="O25" s="327"/>
      <c r="P25" s="327"/>
      <c r="Q25" s="327"/>
      <c r="R25" s="327" t="s">
        <v>104</v>
      </c>
      <c r="S25" s="327"/>
      <c r="T25" s="327"/>
      <c r="U25" s="327"/>
      <c r="V25" s="327"/>
      <c r="AM25" s="186"/>
      <c r="AN25" s="186"/>
      <c r="AO25" s="186"/>
      <c r="AP25" s="186"/>
      <c r="AQ25" s="186"/>
      <c r="AR25" s="186"/>
    </row>
    <row r="26" spans="4:44" hidden="1" x14ac:dyDescent="0.2"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327"/>
      <c r="V26" s="327"/>
      <c r="AL26" s="192"/>
      <c r="AM26" s="182"/>
      <c r="AN26" s="182"/>
      <c r="AO26" s="182"/>
      <c r="AP26" s="182"/>
      <c r="AQ26" s="182"/>
      <c r="AR26" s="182"/>
    </row>
    <row r="27" spans="4:44" hidden="1" x14ac:dyDescent="0.2"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Y27" s="186"/>
      <c r="AF27" s="186"/>
      <c r="AH27" s="192"/>
      <c r="AI27" s="192"/>
      <c r="AJ27" s="192"/>
      <c r="AK27" s="192"/>
      <c r="AL27" s="192"/>
      <c r="AM27" s="182"/>
      <c r="AN27" s="182"/>
      <c r="AO27" s="182"/>
      <c r="AP27" s="182"/>
      <c r="AQ27" s="182"/>
      <c r="AR27" s="182"/>
    </row>
    <row r="28" spans="4:44" hidden="1" x14ac:dyDescent="0.2">
      <c r="T28" s="188"/>
      <c r="AC28" s="186"/>
      <c r="AD28" s="186"/>
      <c r="AE28" s="381"/>
      <c r="AF28" s="186"/>
      <c r="AH28" s="192"/>
      <c r="AI28" s="192"/>
      <c r="AJ28" s="192"/>
      <c r="AK28" s="192"/>
      <c r="AL28" s="192"/>
      <c r="AM28" s="182"/>
      <c r="AN28" s="182"/>
      <c r="AO28" s="182"/>
      <c r="AP28" s="182"/>
      <c r="AQ28" s="182"/>
      <c r="AR28" s="182"/>
    </row>
    <row r="29" spans="4:44" hidden="1" x14ac:dyDescent="0.2">
      <c r="T29" s="188"/>
      <c r="Z29" s="186"/>
      <c r="AA29" s="186"/>
      <c r="AC29" s="182"/>
      <c r="AD29" s="186"/>
      <c r="AE29" s="182"/>
      <c r="AF29" s="8"/>
      <c r="AG29" s="8"/>
      <c r="AH29" s="200"/>
      <c r="AI29" s="200"/>
      <c r="AJ29" s="200"/>
      <c r="AK29" s="192"/>
      <c r="AL29" s="192"/>
      <c r="AM29" s="192"/>
      <c r="AN29" s="192"/>
      <c r="AO29" s="192"/>
      <c r="AP29" s="192"/>
      <c r="AQ29" s="192"/>
      <c r="AR29" s="192"/>
    </row>
    <row r="30" spans="4:44" hidden="1" x14ac:dyDescent="0.2">
      <c r="T30" s="188"/>
      <c r="Z30" s="186"/>
      <c r="AA30" s="186"/>
      <c r="AF30" s="8"/>
      <c r="AG30" s="8"/>
      <c r="AH30" s="182"/>
      <c r="AI30" s="182"/>
      <c r="AJ30" s="182"/>
      <c r="AK30" s="192"/>
      <c r="AL30" s="192"/>
      <c r="AM30" s="192"/>
      <c r="AN30" s="192"/>
      <c r="AO30" s="192"/>
      <c r="AP30" s="192"/>
      <c r="AQ30" s="192"/>
      <c r="AR30" s="192"/>
    </row>
    <row r="31" spans="4:44" hidden="1" x14ac:dyDescent="0.2">
      <c r="T31" s="188"/>
      <c r="Z31" s="186"/>
      <c r="AA31" s="186"/>
      <c r="AB31" s="8"/>
      <c r="AC31" s="8"/>
      <c r="AD31" s="8"/>
      <c r="AF31" s="8"/>
      <c r="AG31" s="8"/>
      <c r="AH31" s="8"/>
      <c r="AI31" s="182"/>
      <c r="AJ31" s="182"/>
      <c r="AK31" s="192"/>
      <c r="AL31" s="186"/>
      <c r="AM31" s="186"/>
      <c r="AO31" s="192"/>
      <c r="AP31" s="192"/>
      <c r="AQ31" s="192"/>
      <c r="AR31" s="192"/>
    </row>
    <row r="32" spans="4:44" hidden="1" x14ac:dyDescent="0.2">
      <c r="T32" s="188"/>
      <c r="Z32" s="186"/>
      <c r="AA32" s="186"/>
      <c r="AC32" s="188" t="s">
        <v>38</v>
      </c>
      <c r="AF32" s="226"/>
      <c r="AG32" s="226"/>
      <c r="AH32" s="226"/>
      <c r="AI32" s="206"/>
      <c r="AJ32" s="206"/>
      <c r="AK32" s="192"/>
      <c r="AL32" s="186"/>
      <c r="AM32" s="186"/>
      <c r="AO32" s="192"/>
      <c r="AP32" s="192"/>
      <c r="AQ32" s="192"/>
      <c r="AR32" s="192"/>
    </row>
    <row r="33" spans="20:44" hidden="1" x14ac:dyDescent="0.2">
      <c r="T33" s="188"/>
      <c r="W33" s="227"/>
      <c r="X33" s="228"/>
      <c r="Y33" s="205" t="s">
        <v>96</v>
      </c>
      <c r="Z33" s="205"/>
      <c r="AA33" s="205"/>
      <c r="AB33" s="205"/>
      <c r="AC33" s="229">
        <f>VCIFM!B59</f>
        <v>0</v>
      </c>
      <c r="AD33" s="205"/>
      <c r="AE33" s="205"/>
      <c r="AF33" s="226"/>
      <c r="AG33" s="226"/>
      <c r="AH33" s="226"/>
      <c r="AI33" s="206"/>
      <c r="AJ33" s="230"/>
      <c r="AK33" s="192"/>
      <c r="AL33" s="186"/>
      <c r="AM33" s="186"/>
      <c r="AO33" s="192"/>
      <c r="AP33" s="192"/>
      <c r="AQ33" s="192"/>
      <c r="AR33" s="192"/>
    </row>
    <row r="34" spans="20:44" hidden="1" x14ac:dyDescent="0.2">
      <c r="T34" s="188"/>
      <c r="W34" s="189"/>
      <c r="X34" s="189"/>
      <c r="Y34" s="188" t="s">
        <v>97</v>
      </c>
      <c r="AC34" s="231">
        <f>VCIFM!B60</f>
        <v>0</v>
      </c>
      <c r="AE34" s="232"/>
      <c r="AF34" s="226"/>
      <c r="AG34" s="205"/>
      <c r="AH34" s="230"/>
      <c r="AI34" s="230"/>
      <c r="AJ34" s="230"/>
      <c r="AK34" s="192"/>
      <c r="AL34" s="186"/>
      <c r="AM34" s="186"/>
      <c r="AO34" s="192"/>
      <c r="AP34" s="192"/>
      <c r="AQ34" s="192"/>
      <c r="AR34" s="192"/>
    </row>
    <row r="35" spans="20:44" hidden="1" x14ac:dyDescent="0.2">
      <c r="T35" s="188"/>
      <c r="W35" s="189"/>
      <c r="X35" s="189"/>
      <c r="Y35" s="188" t="s">
        <v>100</v>
      </c>
      <c r="AC35" s="231">
        <f>VCIFM!B61</f>
        <v>0</v>
      </c>
      <c r="AE35" s="232"/>
      <c r="AF35" s="233"/>
      <c r="AG35" s="234"/>
      <c r="AH35" s="230"/>
      <c r="AI35" s="230"/>
      <c r="AJ35" s="230"/>
      <c r="AK35" s="192"/>
      <c r="AL35" s="186"/>
      <c r="AM35" s="186"/>
      <c r="AO35" s="192"/>
      <c r="AP35" s="192"/>
      <c r="AQ35" s="192"/>
      <c r="AR35" s="192"/>
    </row>
    <row r="36" spans="20:44" hidden="1" x14ac:dyDescent="0.2">
      <c r="T36" s="188"/>
      <c r="W36" s="186"/>
      <c r="Y36" s="188" t="s">
        <v>98</v>
      </c>
      <c r="AC36" s="231">
        <f>VCIFM!B62</f>
        <v>0</v>
      </c>
      <c r="AE36" s="230"/>
      <c r="AF36" s="206"/>
      <c r="AG36" s="205"/>
      <c r="AH36" s="230"/>
      <c r="AI36" s="230"/>
      <c r="AJ36" s="230"/>
      <c r="AK36" s="192"/>
      <c r="AL36" s="192"/>
      <c r="AM36" s="192"/>
      <c r="AN36" s="192"/>
      <c r="AO36" s="192"/>
      <c r="AP36" s="192"/>
      <c r="AQ36" s="192"/>
      <c r="AR36" s="192"/>
    </row>
    <row r="37" spans="20:44" hidden="1" x14ac:dyDescent="0.2">
      <c r="T37" s="188"/>
      <c r="W37" s="186"/>
      <c r="Y37" s="188" t="s">
        <v>101</v>
      </c>
      <c r="AC37" s="231">
        <f>VCIFM!B63</f>
        <v>0</v>
      </c>
      <c r="AF37" s="186"/>
      <c r="AG37" s="186"/>
      <c r="AH37" s="226"/>
      <c r="AI37" s="230"/>
      <c r="AJ37" s="230"/>
      <c r="AK37" s="192"/>
      <c r="AL37" s="192"/>
      <c r="AM37" s="192"/>
      <c r="AN37" s="192"/>
      <c r="AO37" s="192"/>
      <c r="AP37" s="192"/>
      <c r="AQ37" s="192"/>
      <c r="AR37" s="192"/>
    </row>
    <row r="38" spans="20:44" hidden="1" x14ac:dyDescent="0.2">
      <c r="T38" s="188"/>
      <c r="W38" s="189"/>
      <c r="X38" s="186"/>
      <c r="Y38" s="231" t="s">
        <v>102</v>
      </c>
      <c r="AC38" s="231">
        <f>VCIFM!B64</f>
        <v>0</v>
      </c>
      <c r="AE38" s="230"/>
      <c r="AF38" s="226"/>
      <c r="AG38" s="206"/>
      <c r="AH38" s="226"/>
      <c r="AI38" s="230"/>
      <c r="AJ38" s="230"/>
      <c r="AK38" s="192"/>
      <c r="AL38" s="192"/>
      <c r="AM38" s="192"/>
      <c r="AN38" s="192"/>
      <c r="AO38" s="192"/>
      <c r="AP38" s="192"/>
      <c r="AQ38" s="192"/>
      <c r="AR38" s="192"/>
    </row>
    <row r="39" spans="20:44" hidden="1" x14ac:dyDescent="0.2">
      <c r="T39" s="188"/>
      <c r="W39" s="186"/>
      <c r="X39" s="186"/>
      <c r="Y39" s="231" t="s">
        <v>103</v>
      </c>
      <c r="AC39" s="231">
        <f>VCIFM!B65</f>
        <v>0</v>
      </c>
      <c r="AG39" s="226"/>
      <c r="AH39" s="226"/>
      <c r="AI39" s="230"/>
      <c r="AJ39" s="230"/>
      <c r="AK39" s="192"/>
      <c r="AL39" s="192"/>
      <c r="AM39" s="192"/>
      <c r="AN39" s="192"/>
      <c r="AO39" s="192"/>
      <c r="AP39" s="192"/>
      <c r="AQ39" s="192"/>
      <c r="AR39" s="192"/>
    </row>
    <row r="40" spans="20:44" hidden="1" x14ac:dyDescent="0.2">
      <c r="T40" s="188"/>
      <c r="W40" s="235"/>
      <c r="X40" s="235"/>
      <c r="Y40" s="235"/>
      <c r="Z40" s="236"/>
      <c r="AA40" s="236"/>
      <c r="AB40" s="236"/>
      <c r="AC40" s="236"/>
      <c r="AD40" s="192"/>
      <c r="AE40" s="200"/>
      <c r="AF40" s="8"/>
      <c r="AG40" s="182"/>
      <c r="AH40" s="8"/>
      <c r="AI40" s="200"/>
      <c r="AJ40" s="200"/>
      <c r="AK40" s="192"/>
      <c r="AL40" s="192"/>
      <c r="AM40" s="192"/>
      <c r="AN40" s="192"/>
      <c r="AO40" s="192"/>
      <c r="AP40" s="192"/>
      <c r="AQ40" s="192"/>
      <c r="AR40" s="192"/>
    </row>
    <row r="41" spans="20:44" hidden="1" x14ac:dyDescent="0.2">
      <c r="T41" s="188"/>
      <c r="W41" s="238"/>
      <c r="X41" s="235"/>
      <c r="Y41" s="235"/>
      <c r="Z41" s="236"/>
      <c r="AA41" s="236"/>
      <c r="AB41" s="236"/>
      <c r="AC41" s="236"/>
      <c r="AD41" s="192"/>
      <c r="AE41" s="192"/>
      <c r="AF41" s="192"/>
      <c r="AG41" s="8"/>
      <c r="AH41" s="8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</row>
    <row r="42" spans="20:44" hidden="1" x14ac:dyDescent="0.2">
      <c r="T42" s="188"/>
      <c r="W42" s="206"/>
      <c r="X42" s="206"/>
      <c r="Y42" s="206"/>
      <c r="Z42" s="205"/>
      <c r="AA42" s="205"/>
      <c r="AB42" s="205"/>
      <c r="AC42" s="205"/>
      <c r="AD42" s="192"/>
      <c r="AE42" s="192"/>
      <c r="AF42" s="192"/>
      <c r="AG42" s="182"/>
      <c r="AH42" s="8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</row>
    <row r="43" spans="20:44" hidden="1" x14ac:dyDescent="0.2">
      <c r="T43" s="188"/>
      <c r="W43" s="186"/>
      <c r="X43" s="186"/>
      <c r="AD43" s="192"/>
      <c r="AE43" s="192"/>
      <c r="AF43" s="192"/>
      <c r="AG43" s="8"/>
      <c r="AH43" s="8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</row>
    <row r="44" spans="20:44" hidden="1" x14ac:dyDescent="0.2">
      <c r="T44" s="188"/>
      <c r="AD44" s="192"/>
      <c r="AE44" s="192"/>
      <c r="AF44" s="192"/>
      <c r="AG44" s="182"/>
      <c r="AH44" s="8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</row>
    <row r="45" spans="20:44" hidden="1" x14ac:dyDescent="0.2">
      <c r="T45" s="188"/>
      <c r="AD45" s="192"/>
      <c r="AE45" s="192"/>
      <c r="AF45" s="192"/>
      <c r="AG45" s="8"/>
      <c r="AH45" s="8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</row>
    <row r="46" spans="20:44" hidden="1" x14ac:dyDescent="0.2">
      <c r="T46" s="188"/>
      <c r="AD46" s="192"/>
      <c r="AE46" s="192"/>
      <c r="AF46" s="192"/>
      <c r="AG46" s="182"/>
      <c r="AH46" s="8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</row>
    <row r="47" spans="20:44" hidden="1" x14ac:dyDescent="0.2">
      <c r="T47" s="188"/>
      <c r="AD47" s="192"/>
      <c r="AE47" s="192"/>
      <c r="AF47" s="192"/>
      <c r="AG47" s="8"/>
      <c r="AH47" s="8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</row>
    <row r="48" spans="20:44" hidden="1" x14ac:dyDescent="0.2">
      <c r="T48" s="188"/>
      <c r="X48" s="186"/>
      <c r="AD48" s="192"/>
      <c r="AE48" s="192"/>
      <c r="AF48" s="192"/>
      <c r="AG48" s="182"/>
      <c r="AH48" s="8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</row>
    <row r="49" spans="20:44" hidden="1" x14ac:dyDescent="0.2">
      <c r="T49" s="188"/>
      <c r="AD49" s="192"/>
      <c r="AE49" s="192"/>
      <c r="AF49" s="192"/>
      <c r="AG49" s="8"/>
      <c r="AH49" s="8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</row>
    <row r="50" spans="20:44" hidden="1" x14ac:dyDescent="0.2">
      <c r="T50" s="188"/>
      <c r="AD50" s="192"/>
      <c r="AE50" s="192"/>
      <c r="AF50" s="192"/>
      <c r="AG50" s="182"/>
      <c r="AH50" s="8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</row>
    <row r="51" spans="20:44" hidden="1" x14ac:dyDescent="0.2">
      <c r="T51" s="188"/>
      <c r="AD51" s="192"/>
      <c r="AE51" s="192"/>
      <c r="AF51" s="192"/>
      <c r="AG51" s="8"/>
      <c r="AH51" s="8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</row>
    <row r="52" spans="20:44" hidden="1" x14ac:dyDescent="0.2">
      <c r="T52" s="188"/>
      <c r="AE52" s="192"/>
      <c r="AF52" s="192"/>
      <c r="AG52" s="182"/>
      <c r="AH52" s="8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</row>
    <row r="53" spans="20:44" hidden="1" x14ac:dyDescent="0.2">
      <c r="T53" s="188"/>
      <c r="AD53" s="192"/>
      <c r="AE53" s="192"/>
      <c r="AF53" s="192"/>
      <c r="AG53" s="8"/>
      <c r="AH53" s="8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</row>
    <row r="54" spans="20:44" hidden="1" x14ac:dyDescent="0.2">
      <c r="T54" s="188"/>
      <c r="AD54" s="192"/>
      <c r="AE54" s="192"/>
      <c r="AF54" s="192"/>
      <c r="AG54" s="182"/>
      <c r="AH54" s="8"/>
      <c r="AI54" s="192"/>
      <c r="AJ54" s="192"/>
      <c r="AK54" s="192"/>
      <c r="AL54" s="192"/>
      <c r="AM54" s="192"/>
      <c r="AN54" s="192"/>
      <c r="AO54" s="192"/>
      <c r="AP54" s="192"/>
      <c r="AQ54" s="192"/>
    </row>
    <row r="55" spans="20:44" hidden="1" x14ac:dyDescent="0.2">
      <c r="T55" s="188"/>
      <c r="AD55" s="192"/>
      <c r="AE55" s="192"/>
      <c r="AF55" s="192"/>
      <c r="AG55" s="8"/>
      <c r="AH55" s="8"/>
      <c r="AI55" s="192"/>
      <c r="AJ55" s="192"/>
      <c r="AK55" s="192"/>
      <c r="AL55" s="192"/>
      <c r="AM55" s="192"/>
      <c r="AN55" s="192"/>
      <c r="AO55" s="192"/>
      <c r="AP55" s="192"/>
      <c r="AQ55" s="192"/>
    </row>
    <row r="56" spans="20:44" hidden="1" x14ac:dyDescent="0.2">
      <c r="T56" s="188"/>
      <c r="AD56" s="192"/>
      <c r="AE56" s="192"/>
    </row>
    <row r="57" spans="20:44" hidden="1" x14ac:dyDescent="0.2">
      <c r="T57" s="188"/>
      <c r="AD57" s="192"/>
      <c r="AE57" s="192"/>
    </row>
    <row r="58" spans="20:44" hidden="1" x14ac:dyDescent="0.2">
      <c r="T58" s="188"/>
      <c r="AE58" s="192"/>
    </row>
    <row r="59" spans="20:44" hidden="1" x14ac:dyDescent="0.2">
      <c r="T59" s="188"/>
      <c r="AD59" s="192"/>
      <c r="AE59" s="192"/>
    </row>
    <row r="60" spans="20:44" hidden="1" x14ac:dyDescent="0.2">
      <c r="T60" s="188"/>
      <c r="AD60" s="192"/>
      <c r="AE60" s="192"/>
    </row>
    <row r="61" spans="20:44" hidden="1" x14ac:dyDescent="0.2">
      <c r="T61" s="188"/>
      <c r="AD61" s="192"/>
      <c r="AE61" s="192"/>
    </row>
    <row r="62" spans="20:44" hidden="1" x14ac:dyDescent="0.2">
      <c r="T62" s="188"/>
      <c r="AD62" s="192"/>
      <c r="AE62" s="192"/>
    </row>
    <row r="63" spans="20:44" hidden="1" x14ac:dyDescent="0.2">
      <c r="T63" s="188"/>
      <c r="W63" s="186"/>
      <c r="AD63" s="192"/>
      <c r="AE63" s="192"/>
      <c r="AF63" s="192"/>
      <c r="AG63" s="8"/>
      <c r="AH63" s="8"/>
      <c r="AI63" s="192"/>
      <c r="AJ63" s="192"/>
      <c r="AK63" s="192"/>
      <c r="AL63" s="192"/>
      <c r="AM63" s="192"/>
      <c r="AN63" s="192"/>
      <c r="AO63" s="192"/>
      <c r="AP63" s="192"/>
      <c r="AQ63" s="192"/>
    </row>
    <row r="64" spans="20:44" hidden="1" x14ac:dyDescent="0.2">
      <c r="T64" s="188"/>
      <c r="W64" s="186"/>
      <c r="AE64" s="192"/>
      <c r="AF64" s="192"/>
      <c r="AG64" s="182"/>
      <c r="AH64" s="8"/>
      <c r="AI64" s="192"/>
      <c r="AJ64" s="192"/>
      <c r="AK64" s="192"/>
      <c r="AL64" s="192"/>
      <c r="AM64" s="192"/>
      <c r="AN64" s="192"/>
      <c r="AO64" s="192"/>
      <c r="AP64" s="192"/>
      <c r="AQ64" s="192"/>
    </row>
    <row r="65" spans="20:43" hidden="1" x14ac:dyDescent="0.2">
      <c r="T65" s="188"/>
      <c r="W65" s="189"/>
      <c r="AD65" s="192"/>
      <c r="AE65" s="192"/>
      <c r="AF65" s="192"/>
      <c r="AG65" s="8"/>
      <c r="AH65" s="8"/>
      <c r="AI65" s="192"/>
      <c r="AJ65" s="192"/>
      <c r="AK65" s="192"/>
      <c r="AL65" s="192"/>
      <c r="AM65" s="192"/>
      <c r="AN65" s="192"/>
      <c r="AO65" s="192"/>
      <c r="AP65" s="192"/>
      <c r="AQ65" s="192"/>
    </row>
    <row r="66" spans="20:43" hidden="1" x14ac:dyDescent="0.2">
      <c r="T66" s="188"/>
      <c r="W66" s="186"/>
      <c r="AD66" s="192"/>
      <c r="AE66" s="192"/>
      <c r="AF66" s="192"/>
      <c r="AG66" s="182"/>
      <c r="AH66" s="8"/>
      <c r="AI66" s="192"/>
      <c r="AJ66" s="192"/>
      <c r="AK66" s="192"/>
      <c r="AL66" s="192"/>
      <c r="AM66" s="192"/>
      <c r="AN66" s="192"/>
      <c r="AO66" s="192"/>
      <c r="AP66" s="192"/>
      <c r="AQ66" s="192"/>
    </row>
    <row r="67" spans="20:43" hidden="1" x14ac:dyDescent="0.2">
      <c r="T67" s="188"/>
      <c r="W67" s="186"/>
      <c r="AD67" s="192"/>
      <c r="AE67" s="192"/>
      <c r="AF67" s="192"/>
      <c r="AG67" s="8"/>
      <c r="AH67" s="8"/>
      <c r="AI67" s="192"/>
      <c r="AJ67" s="192"/>
      <c r="AK67" s="192"/>
      <c r="AL67" s="192"/>
      <c r="AM67" s="192"/>
      <c r="AN67" s="192"/>
      <c r="AO67" s="192"/>
      <c r="AP67" s="192"/>
      <c r="AQ67" s="192"/>
    </row>
    <row r="68" spans="20:43" hidden="1" x14ac:dyDescent="0.2">
      <c r="T68" s="188"/>
      <c r="W68" s="189"/>
      <c r="AD68" s="192"/>
      <c r="AE68" s="192"/>
      <c r="AF68" s="192"/>
      <c r="AG68" s="182"/>
      <c r="AH68" s="8"/>
      <c r="AI68" s="192"/>
      <c r="AJ68" s="192"/>
      <c r="AK68" s="192"/>
      <c r="AL68" s="192"/>
      <c r="AM68" s="192"/>
      <c r="AN68" s="192"/>
      <c r="AO68" s="192"/>
      <c r="AP68" s="192"/>
      <c r="AQ68" s="192"/>
    </row>
    <row r="69" spans="20:43" hidden="1" x14ac:dyDescent="0.2">
      <c r="T69" s="188"/>
      <c r="W69" s="186"/>
      <c r="AE69" s="192"/>
      <c r="AF69" s="192"/>
      <c r="AG69" s="8"/>
      <c r="AH69" s="8"/>
      <c r="AI69" s="192"/>
      <c r="AJ69" s="192"/>
      <c r="AK69" s="192"/>
      <c r="AL69" s="192"/>
      <c r="AM69" s="192"/>
      <c r="AN69" s="192"/>
      <c r="AO69" s="192"/>
      <c r="AP69" s="192"/>
      <c r="AQ69" s="192"/>
    </row>
    <row r="70" spans="20:43" hidden="1" x14ac:dyDescent="0.2">
      <c r="T70" s="188"/>
      <c r="W70" s="186"/>
      <c r="AD70" s="192"/>
      <c r="AE70" s="192"/>
      <c r="AF70" s="192"/>
      <c r="AG70" s="182"/>
      <c r="AH70" s="8"/>
      <c r="AI70" s="192"/>
      <c r="AJ70" s="192"/>
      <c r="AK70" s="192"/>
      <c r="AL70" s="192"/>
      <c r="AM70" s="192"/>
      <c r="AN70" s="192"/>
      <c r="AO70" s="192"/>
      <c r="AP70" s="192"/>
      <c r="AQ70" s="192"/>
    </row>
    <row r="71" spans="20:43" hidden="1" x14ac:dyDescent="0.2">
      <c r="T71" s="188"/>
      <c r="W71" s="189"/>
      <c r="AD71" s="192"/>
      <c r="AE71" s="192"/>
      <c r="AF71" s="192"/>
      <c r="AG71" s="8"/>
      <c r="AH71" s="8"/>
      <c r="AI71" s="192"/>
      <c r="AJ71" s="192"/>
      <c r="AK71" s="192"/>
      <c r="AL71" s="192"/>
      <c r="AM71" s="192"/>
      <c r="AN71" s="192"/>
      <c r="AO71" s="192"/>
      <c r="AP71" s="192"/>
      <c r="AQ71" s="192"/>
    </row>
    <row r="72" spans="20:43" hidden="1" x14ac:dyDescent="0.2">
      <c r="T72" s="188"/>
      <c r="W72" s="186"/>
      <c r="AD72" s="192"/>
      <c r="AE72" s="192"/>
      <c r="AF72" s="192"/>
      <c r="AG72" s="182"/>
      <c r="AH72" s="8"/>
      <c r="AI72" s="192"/>
      <c r="AJ72" s="192"/>
      <c r="AK72" s="192"/>
      <c r="AL72" s="192"/>
      <c r="AM72" s="192"/>
      <c r="AN72" s="192"/>
      <c r="AO72" s="192"/>
      <c r="AP72" s="192"/>
      <c r="AQ72" s="192"/>
    </row>
    <row r="73" spans="20:43" hidden="1" x14ac:dyDescent="0.2">
      <c r="T73" s="188"/>
      <c r="W73" s="186"/>
      <c r="AD73" s="192"/>
      <c r="AE73" s="192"/>
      <c r="AF73" s="192"/>
      <c r="AG73" s="8"/>
      <c r="AH73" s="8"/>
      <c r="AI73" s="192"/>
      <c r="AJ73" s="192"/>
      <c r="AK73" s="192"/>
      <c r="AL73" s="192"/>
      <c r="AM73" s="192"/>
      <c r="AN73" s="192"/>
      <c r="AO73" s="192"/>
      <c r="AP73" s="192"/>
      <c r="AQ73" s="192"/>
    </row>
    <row r="74" spans="20:43" hidden="1" x14ac:dyDescent="0.2">
      <c r="T74" s="188"/>
      <c r="W74" s="189"/>
      <c r="AE74" s="192"/>
      <c r="AF74" s="192"/>
      <c r="AG74" s="182"/>
      <c r="AH74" s="8"/>
      <c r="AI74" s="192"/>
      <c r="AJ74" s="192"/>
      <c r="AK74" s="192"/>
      <c r="AL74" s="192"/>
      <c r="AM74" s="192"/>
      <c r="AN74" s="192"/>
      <c r="AO74" s="192"/>
      <c r="AP74" s="192"/>
      <c r="AQ74" s="192"/>
    </row>
    <row r="75" spans="20:43" hidden="1" x14ac:dyDescent="0.2">
      <c r="T75" s="188"/>
      <c r="W75" s="186"/>
      <c r="AD75" s="192"/>
      <c r="AE75" s="192"/>
      <c r="AF75" s="192"/>
      <c r="AG75" s="8"/>
      <c r="AH75" s="8"/>
      <c r="AI75" s="192"/>
      <c r="AJ75" s="192"/>
      <c r="AK75" s="192"/>
      <c r="AL75" s="192"/>
      <c r="AM75" s="192"/>
      <c r="AN75" s="192"/>
      <c r="AO75" s="192"/>
      <c r="AP75" s="192"/>
      <c r="AQ75" s="192"/>
    </row>
    <row r="76" spans="20:43" hidden="1" x14ac:dyDescent="0.2">
      <c r="T76" s="188"/>
      <c r="W76" s="186"/>
      <c r="AD76" s="192"/>
      <c r="AE76" s="192"/>
      <c r="AF76" s="192"/>
      <c r="AG76" s="182"/>
      <c r="AH76" s="8"/>
      <c r="AI76" s="192"/>
      <c r="AJ76" s="192"/>
      <c r="AK76" s="192"/>
      <c r="AL76" s="192"/>
      <c r="AM76" s="192"/>
      <c r="AN76" s="192"/>
      <c r="AO76" s="192"/>
      <c r="AP76" s="192"/>
      <c r="AQ76" s="192"/>
    </row>
    <row r="77" spans="20:43" hidden="1" x14ac:dyDescent="0.2">
      <c r="T77" s="188"/>
      <c r="W77" s="189"/>
      <c r="AD77" s="192"/>
      <c r="AE77" s="192"/>
      <c r="AF77" s="192"/>
      <c r="AG77" s="8"/>
      <c r="AH77" s="8"/>
      <c r="AI77" s="192"/>
      <c r="AJ77" s="192"/>
      <c r="AK77" s="192"/>
      <c r="AL77" s="192"/>
      <c r="AM77" s="192"/>
      <c r="AN77" s="192"/>
      <c r="AO77" s="192"/>
      <c r="AP77" s="192"/>
      <c r="AQ77" s="192"/>
    </row>
    <row r="78" spans="20:43" hidden="1" x14ac:dyDescent="0.2">
      <c r="T78" s="188"/>
      <c r="W78" s="186"/>
      <c r="AD78" s="192"/>
      <c r="AE78" s="192"/>
      <c r="AF78" s="192"/>
      <c r="AG78" s="8"/>
      <c r="AH78" s="8"/>
      <c r="AI78" s="192"/>
      <c r="AJ78" s="192"/>
      <c r="AK78" s="192"/>
      <c r="AL78" s="192"/>
      <c r="AM78" s="192"/>
      <c r="AN78" s="192"/>
      <c r="AO78" s="192"/>
      <c r="AP78" s="192"/>
      <c r="AQ78" s="192"/>
    </row>
    <row r="79" spans="20:43" hidden="1" x14ac:dyDescent="0.2">
      <c r="T79" s="188"/>
      <c r="W79" s="186"/>
      <c r="AE79" s="192"/>
      <c r="AF79" s="192"/>
      <c r="AG79" s="182"/>
      <c r="AH79" s="8"/>
      <c r="AI79" s="192"/>
      <c r="AJ79" s="192"/>
      <c r="AK79" s="192"/>
      <c r="AL79" s="192"/>
      <c r="AM79" s="192"/>
      <c r="AN79" s="192"/>
      <c r="AO79" s="192"/>
      <c r="AP79" s="192"/>
      <c r="AQ79" s="192"/>
    </row>
    <row r="80" spans="20:43" hidden="1" x14ac:dyDescent="0.2">
      <c r="T80" s="188"/>
      <c r="W80" s="189"/>
      <c r="AD80" s="192"/>
      <c r="AE80" s="192"/>
      <c r="AF80" s="192"/>
      <c r="AG80" s="8"/>
      <c r="AH80" s="8"/>
      <c r="AI80" s="192"/>
      <c r="AJ80" s="192"/>
      <c r="AK80" s="192"/>
      <c r="AL80" s="192"/>
      <c r="AM80" s="192"/>
      <c r="AN80" s="192"/>
      <c r="AO80" s="192"/>
      <c r="AP80" s="192"/>
      <c r="AQ80" s="192"/>
    </row>
    <row r="81" spans="20:43" hidden="1" x14ac:dyDescent="0.2">
      <c r="T81" s="188"/>
      <c r="W81" s="186"/>
      <c r="AD81" s="192"/>
      <c r="AE81" s="192"/>
      <c r="AF81" s="192"/>
      <c r="AG81" s="182"/>
      <c r="AH81" s="8"/>
      <c r="AI81" s="192"/>
      <c r="AJ81" s="192"/>
      <c r="AK81" s="192"/>
      <c r="AL81" s="192"/>
      <c r="AM81" s="192"/>
      <c r="AN81" s="192"/>
      <c r="AO81" s="192"/>
      <c r="AP81" s="192"/>
      <c r="AQ81" s="192"/>
    </row>
    <row r="82" spans="20:43" hidden="1" x14ac:dyDescent="0.2">
      <c r="T82" s="188"/>
      <c r="W82" s="186"/>
      <c r="AD82" s="192"/>
      <c r="AE82" s="192"/>
      <c r="AF82" s="192"/>
      <c r="AG82" s="8"/>
      <c r="AH82" s="8"/>
      <c r="AI82" s="192"/>
      <c r="AJ82" s="192"/>
      <c r="AK82" s="192"/>
      <c r="AL82" s="192"/>
      <c r="AM82" s="192"/>
      <c r="AN82" s="192"/>
      <c r="AO82" s="192"/>
      <c r="AP82" s="192"/>
      <c r="AQ82" s="192"/>
    </row>
    <row r="83" spans="20:43" hidden="1" x14ac:dyDescent="0.2">
      <c r="T83" s="188"/>
      <c r="W83" s="189"/>
      <c r="AD83" s="192"/>
      <c r="AE83" s="192"/>
      <c r="AF83" s="192"/>
      <c r="AG83" s="182"/>
      <c r="AH83" s="8"/>
      <c r="AI83" s="192"/>
      <c r="AJ83" s="192"/>
      <c r="AK83" s="192"/>
      <c r="AL83" s="192"/>
      <c r="AM83" s="192"/>
      <c r="AN83" s="192"/>
      <c r="AO83" s="192"/>
      <c r="AP83" s="192"/>
      <c r="AQ83" s="192"/>
    </row>
    <row r="84" spans="20:43" hidden="1" x14ac:dyDescent="0.2">
      <c r="W84" s="186"/>
      <c r="AD84" s="192"/>
      <c r="AE84" s="192"/>
      <c r="AF84" s="192"/>
      <c r="AG84" s="8"/>
      <c r="AH84" s="8"/>
      <c r="AI84" s="192"/>
      <c r="AJ84" s="192"/>
      <c r="AK84" s="192"/>
      <c r="AL84" s="192"/>
      <c r="AM84" s="192"/>
      <c r="AN84" s="192"/>
      <c r="AO84" s="192"/>
      <c r="AP84" s="192"/>
      <c r="AQ84" s="192"/>
    </row>
    <row r="85" spans="20:43" hidden="1" x14ac:dyDescent="0.2">
      <c r="W85" s="186"/>
      <c r="AD85" s="192"/>
      <c r="AE85" s="192"/>
      <c r="AF85" s="192"/>
      <c r="AG85" s="8"/>
      <c r="AH85" s="8"/>
      <c r="AI85" s="192"/>
      <c r="AJ85" s="192"/>
      <c r="AK85" s="192"/>
      <c r="AL85" s="192"/>
      <c r="AM85" s="192"/>
      <c r="AN85" s="192"/>
      <c r="AO85" s="192"/>
      <c r="AP85" s="192"/>
      <c r="AQ85" s="192"/>
    </row>
    <row r="86" spans="20:43" hidden="1" x14ac:dyDescent="0.2">
      <c r="W86" s="189"/>
      <c r="AD86" s="192"/>
      <c r="AE86" s="192"/>
      <c r="AF86" s="192"/>
      <c r="AG86" s="182"/>
      <c r="AH86" s="8"/>
      <c r="AI86" s="192"/>
      <c r="AJ86" s="192"/>
      <c r="AK86" s="192"/>
      <c r="AL86" s="192"/>
      <c r="AM86" s="192"/>
      <c r="AN86" s="192"/>
      <c r="AO86" s="192"/>
      <c r="AP86" s="192"/>
      <c r="AQ86" s="192"/>
    </row>
    <row r="87" spans="20:43" hidden="1" x14ac:dyDescent="0.2">
      <c r="W87" s="186"/>
      <c r="AD87" s="192"/>
      <c r="AE87" s="192"/>
      <c r="AF87" s="192"/>
      <c r="AG87" s="8"/>
      <c r="AH87" s="8"/>
      <c r="AI87" s="192"/>
      <c r="AJ87" s="192"/>
      <c r="AK87" s="192"/>
      <c r="AL87" s="192"/>
      <c r="AM87" s="192"/>
      <c r="AN87" s="192"/>
      <c r="AO87" s="192"/>
      <c r="AP87" s="192"/>
      <c r="AQ87" s="192"/>
    </row>
    <row r="88" spans="20:43" hidden="1" x14ac:dyDescent="0.2">
      <c r="W88" s="186"/>
      <c r="AD88" s="192"/>
      <c r="AE88" s="192"/>
      <c r="AF88" s="192"/>
      <c r="AG88" s="192"/>
      <c r="AH88" s="182"/>
      <c r="AI88" s="192"/>
      <c r="AJ88" s="192"/>
      <c r="AK88" s="192"/>
      <c r="AL88" s="192"/>
      <c r="AM88" s="192"/>
      <c r="AN88" s="192"/>
      <c r="AO88" s="192"/>
      <c r="AP88" s="192"/>
      <c r="AQ88" s="192"/>
    </row>
    <row r="89" spans="20:43" hidden="1" x14ac:dyDescent="0.2">
      <c r="W89" s="189"/>
      <c r="AD89" s="192"/>
      <c r="AE89" s="192"/>
      <c r="AF89" s="192"/>
      <c r="AG89" s="192"/>
      <c r="AH89" s="182"/>
      <c r="AI89" s="192"/>
      <c r="AJ89" s="192"/>
      <c r="AK89" s="192"/>
      <c r="AL89" s="192"/>
      <c r="AM89" s="192"/>
      <c r="AN89" s="192"/>
      <c r="AO89" s="192"/>
      <c r="AP89" s="192"/>
      <c r="AQ89" s="192"/>
    </row>
    <row r="90" spans="20:43" hidden="1" x14ac:dyDescent="0.2">
      <c r="W90" s="186"/>
      <c r="AD90" s="192"/>
      <c r="AE90" s="192"/>
      <c r="AF90" s="192"/>
      <c r="AG90" s="192"/>
      <c r="AH90" s="182"/>
      <c r="AI90" s="192"/>
      <c r="AJ90" s="192"/>
      <c r="AK90" s="192"/>
      <c r="AL90" s="192"/>
      <c r="AM90" s="192"/>
      <c r="AN90" s="192"/>
      <c r="AO90" s="192"/>
      <c r="AP90" s="192"/>
      <c r="AQ90" s="192"/>
    </row>
    <row r="91" spans="20:43" hidden="1" x14ac:dyDescent="0.2">
      <c r="W91" s="186"/>
      <c r="AD91" s="192"/>
      <c r="AE91" s="192"/>
      <c r="AF91" s="192"/>
      <c r="AG91" s="192"/>
      <c r="AH91" s="182"/>
      <c r="AI91" s="192"/>
      <c r="AJ91" s="192"/>
      <c r="AK91" s="192"/>
      <c r="AL91" s="192"/>
      <c r="AM91" s="192"/>
      <c r="AN91" s="192"/>
      <c r="AO91" s="192"/>
      <c r="AP91" s="192"/>
      <c r="AQ91" s="192"/>
    </row>
    <row r="92" spans="20:43" hidden="1" x14ac:dyDescent="0.2">
      <c r="W92" s="189"/>
      <c r="AD92" s="192"/>
      <c r="AE92" s="192"/>
      <c r="AF92" s="192"/>
      <c r="AG92" s="192"/>
      <c r="AH92" s="182"/>
      <c r="AI92" s="192"/>
      <c r="AJ92" s="192"/>
      <c r="AK92" s="192"/>
      <c r="AL92" s="192"/>
      <c r="AM92" s="192"/>
      <c r="AN92" s="192"/>
      <c r="AO92" s="192"/>
      <c r="AP92" s="192"/>
      <c r="AQ92" s="192"/>
    </row>
    <row r="93" spans="20:43" hidden="1" x14ac:dyDescent="0.2">
      <c r="W93" s="186"/>
      <c r="AD93" s="192"/>
      <c r="AE93" s="192"/>
      <c r="AF93" s="192"/>
      <c r="AG93" s="192"/>
      <c r="AH93" s="182"/>
      <c r="AI93" s="192"/>
      <c r="AJ93" s="192"/>
      <c r="AK93" s="192"/>
      <c r="AL93" s="192"/>
      <c r="AM93" s="192"/>
      <c r="AN93" s="192"/>
      <c r="AO93" s="192"/>
      <c r="AP93" s="192"/>
      <c r="AQ93" s="192"/>
    </row>
    <row r="94" spans="20:43" hidden="1" x14ac:dyDescent="0.2">
      <c r="W94" s="186"/>
      <c r="AD94" s="192"/>
      <c r="AE94" s="192"/>
      <c r="AF94" s="192"/>
      <c r="AG94" s="192"/>
      <c r="AH94" s="182"/>
      <c r="AI94" s="192"/>
      <c r="AJ94" s="192"/>
      <c r="AK94" s="192"/>
      <c r="AL94" s="192"/>
      <c r="AM94" s="192"/>
      <c r="AN94" s="192"/>
      <c r="AO94" s="192"/>
      <c r="AP94" s="192"/>
      <c r="AQ94" s="192"/>
    </row>
    <row r="95" spans="20:43" hidden="1" x14ac:dyDescent="0.2">
      <c r="W95" s="189"/>
      <c r="AD95" s="192"/>
      <c r="AE95" s="192"/>
      <c r="AF95" s="192"/>
      <c r="AG95" s="192"/>
      <c r="AH95" s="182"/>
      <c r="AI95" s="192"/>
      <c r="AJ95" s="192"/>
      <c r="AK95" s="192"/>
      <c r="AL95" s="192"/>
      <c r="AM95" s="192"/>
      <c r="AN95" s="192"/>
      <c r="AO95" s="192"/>
      <c r="AP95" s="192"/>
      <c r="AQ95" s="192"/>
    </row>
    <row r="96" spans="20:43" hidden="1" x14ac:dyDescent="0.2">
      <c r="W96" s="186"/>
      <c r="AD96" s="192"/>
      <c r="AE96" s="192"/>
      <c r="AF96" s="192"/>
      <c r="AG96" s="192"/>
      <c r="AH96" s="182"/>
      <c r="AI96" s="192"/>
      <c r="AJ96" s="192"/>
      <c r="AK96" s="192"/>
      <c r="AL96" s="192"/>
      <c r="AM96" s="192"/>
      <c r="AN96" s="192"/>
      <c r="AO96" s="192"/>
      <c r="AP96" s="192"/>
      <c r="AQ96" s="192"/>
    </row>
    <row r="97" spans="23:43" hidden="1" x14ac:dyDescent="0.2">
      <c r="W97" s="186"/>
      <c r="AD97" s="192"/>
      <c r="AE97" s="192"/>
      <c r="AF97" s="192"/>
      <c r="AG97" s="192"/>
      <c r="AH97" s="182"/>
      <c r="AI97" s="192"/>
      <c r="AJ97" s="192"/>
      <c r="AK97" s="192"/>
      <c r="AL97" s="192"/>
      <c r="AM97" s="192"/>
      <c r="AN97" s="192"/>
      <c r="AO97" s="192"/>
      <c r="AP97" s="192"/>
      <c r="AQ97" s="192"/>
    </row>
    <row r="98" spans="23:43" hidden="1" x14ac:dyDescent="0.2">
      <c r="W98" s="189"/>
      <c r="AD98" s="192"/>
      <c r="AE98" s="192"/>
      <c r="AF98" s="192"/>
      <c r="AG98" s="192"/>
      <c r="AH98" s="182"/>
      <c r="AI98" s="192"/>
      <c r="AJ98" s="192"/>
      <c r="AK98" s="192"/>
      <c r="AL98" s="192"/>
      <c r="AM98" s="192"/>
      <c r="AN98" s="192"/>
      <c r="AO98" s="192"/>
      <c r="AP98" s="192"/>
      <c r="AQ98" s="192"/>
    </row>
    <row r="99" spans="23:43" hidden="1" x14ac:dyDescent="0.2">
      <c r="W99" s="186"/>
      <c r="AD99" s="192"/>
      <c r="AE99" s="192"/>
      <c r="AF99" s="192"/>
      <c r="AG99" s="192"/>
      <c r="AH99" s="182"/>
      <c r="AI99" s="192"/>
      <c r="AJ99" s="192"/>
      <c r="AK99" s="192"/>
      <c r="AL99" s="192"/>
      <c r="AM99" s="192"/>
      <c r="AN99" s="192"/>
      <c r="AO99" s="192"/>
      <c r="AP99" s="192"/>
      <c r="AQ99" s="192"/>
    </row>
    <row r="100" spans="23:43" hidden="1" x14ac:dyDescent="0.2">
      <c r="W100" s="186"/>
      <c r="AD100" s="192"/>
      <c r="AE100" s="192"/>
      <c r="AF100" s="192"/>
      <c r="AG100" s="192"/>
      <c r="AH100" s="182"/>
      <c r="AI100" s="192"/>
      <c r="AJ100" s="192"/>
      <c r="AK100" s="192"/>
      <c r="AL100" s="192"/>
      <c r="AM100" s="192"/>
      <c r="AN100" s="192"/>
      <c r="AO100" s="192"/>
      <c r="AP100" s="192"/>
      <c r="AQ100" s="192"/>
    </row>
    <row r="101" spans="23:43" hidden="1" x14ac:dyDescent="0.2">
      <c r="W101" s="189"/>
      <c r="AD101" s="192"/>
      <c r="AE101" s="192"/>
      <c r="AF101" s="192"/>
      <c r="AG101" s="192"/>
      <c r="AH101" s="182"/>
      <c r="AI101" s="192"/>
      <c r="AJ101" s="192"/>
      <c r="AK101" s="192"/>
      <c r="AL101" s="192"/>
      <c r="AM101" s="192"/>
      <c r="AN101" s="192"/>
      <c r="AO101" s="192"/>
      <c r="AP101" s="192"/>
      <c r="AQ101" s="192"/>
    </row>
    <row r="102" spans="23:43" hidden="1" x14ac:dyDescent="0.2">
      <c r="W102" s="186"/>
      <c r="AD102" s="192"/>
      <c r="AE102" s="192"/>
      <c r="AF102" s="192"/>
      <c r="AG102" s="192"/>
      <c r="AH102" s="182"/>
      <c r="AI102" s="192"/>
      <c r="AJ102" s="192"/>
      <c r="AK102" s="192"/>
      <c r="AL102" s="192"/>
      <c r="AM102" s="192"/>
      <c r="AN102" s="192"/>
      <c r="AO102" s="192"/>
      <c r="AP102" s="192"/>
      <c r="AQ102" s="192"/>
    </row>
    <row r="103" spans="23:43" hidden="1" x14ac:dyDescent="0.2">
      <c r="W103" s="186"/>
      <c r="AD103" s="192"/>
      <c r="AE103" s="192"/>
      <c r="AF103" s="192"/>
      <c r="AG103" s="192"/>
      <c r="AH103" s="182"/>
      <c r="AI103" s="192"/>
      <c r="AJ103" s="192"/>
      <c r="AK103" s="192"/>
      <c r="AL103" s="192"/>
      <c r="AM103" s="192"/>
      <c r="AN103" s="192"/>
      <c r="AO103" s="192"/>
      <c r="AP103" s="192"/>
      <c r="AQ103" s="192"/>
    </row>
    <row r="104" spans="23:43" hidden="1" x14ac:dyDescent="0.2">
      <c r="W104" s="189"/>
      <c r="AD104" s="192"/>
      <c r="AE104" s="192"/>
      <c r="AF104" s="192"/>
      <c r="AG104" s="192"/>
      <c r="AH104" s="182"/>
      <c r="AI104" s="192"/>
      <c r="AJ104" s="192"/>
      <c r="AK104" s="192"/>
      <c r="AL104" s="192"/>
      <c r="AM104" s="192"/>
      <c r="AN104" s="192"/>
      <c r="AO104" s="192"/>
      <c r="AP104" s="192"/>
      <c r="AQ104" s="192"/>
    </row>
    <row r="105" spans="23:43" hidden="1" x14ac:dyDescent="0.2">
      <c r="W105" s="186"/>
      <c r="AH105" s="186"/>
    </row>
    <row r="106" spans="23:43" hidden="1" x14ac:dyDescent="0.2">
      <c r="W106" s="186"/>
      <c r="AH106" s="186"/>
    </row>
    <row r="107" spans="23:43" hidden="1" x14ac:dyDescent="0.2">
      <c r="W107" s="189"/>
      <c r="AH107" s="186"/>
    </row>
    <row r="108" spans="23:43" hidden="1" x14ac:dyDescent="0.2">
      <c r="W108" s="186"/>
      <c r="AH108" s="186"/>
    </row>
    <row r="109" spans="23:43" hidden="1" x14ac:dyDescent="0.2">
      <c r="W109" s="186"/>
      <c r="AH109" s="186"/>
    </row>
    <row r="110" spans="23:43" hidden="1" x14ac:dyDescent="0.2">
      <c r="W110" s="189"/>
      <c r="AH110" s="186"/>
    </row>
    <row r="111" spans="23:43" hidden="1" x14ac:dyDescent="0.2">
      <c r="W111" s="186"/>
      <c r="AH111" s="186"/>
    </row>
    <row r="112" spans="23:43" hidden="1" x14ac:dyDescent="0.2">
      <c r="W112" s="186"/>
      <c r="AH112" s="186"/>
    </row>
    <row r="113" spans="23:34" hidden="1" x14ac:dyDescent="0.2">
      <c r="W113" s="189"/>
      <c r="AH113" s="186"/>
    </row>
    <row r="114" spans="23:34" hidden="1" x14ac:dyDescent="0.2">
      <c r="W114" s="186"/>
      <c r="AH114" s="186"/>
    </row>
    <row r="115" spans="23:34" hidden="1" x14ac:dyDescent="0.2">
      <c r="W115" s="186"/>
      <c r="AH115" s="186"/>
    </row>
    <row r="116" spans="23:34" hidden="1" x14ac:dyDescent="0.2">
      <c r="W116" s="189"/>
      <c r="AH116" s="186"/>
    </row>
    <row r="117" spans="23:34" hidden="1" x14ac:dyDescent="0.2">
      <c r="W117" s="186"/>
      <c r="AH117" s="186"/>
    </row>
    <row r="118" spans="23:34" hidden="1" x14ac:dyDescent="0.2">
      <c r="W118" s="186"/>
      <c r="AH118" s="186"/>
    </row>
    <row r="119" spans="23:34" hidden="1" x14ac:dyDescent="0.2">
      <c r="W119" s="189"/>
      <c r="AH119" s="186"/>
    </row>
    <row r="120" spans="23:34" hidden="1" x14ac:dyDescent="0.2">
      <c r="W120" s="186"/>
      <c r="AH120" s="186"/>
    </row>
    <row r="121" spans="23:34" hidden="1" x14ac:dyDescent="0.2">
      <c r="W121" s="186"/>
      <c r="AH121" s="186"/>
    </row>
    <row r="122" spans="23:34" hidden="1" x14ac:dyDescent="0.2">
      <c r="W122" s="189"/>
      <c r="AH122" s="186"/>
    </row>
    <row r="123" spans="23:34" hidden="1" x14ac:dyDescent="0.2">
      <c r="W123" s="186"/>
      <c r="AH123" s="186"/>
    </row>
    <row r="124" spans="23:34" hidden="1" x14ac:dyDescent="0.2">
      <c r="W124" s="186"/>
      <c r="AH124" s="186"/>
    </row>
    <row r="125" spans="23:34" hidden="1" x14ac:dyDescent="0.2">
      <c r="W125" s="189"/>
      <c r="AH125" s="186"/>
    </row>
    <row r="126" spans="23:34" hidden="1" x14ac:dyDescent="0.2">
      <c r="W126" s="186"/>
      <c r="AH126" s="186"/>
    </row>
    <row r="127" spans="23:34" hidden="1" x14ac:dyDescent="0.2">
      <c r="W127" s="186"/>
      <c r="AH127" s="186"/>
    </row>
    <row r="128" spans="23:34" hidden="1" x14ac:dyDescent="0.2">
      <c r="W128" s="189"/>
      <c r="AH128" s="186"/>
    </row>
    <row r="129" spans="23:34" hidden="1" x14ac:dyDescent="0.2">
      <c r="W129" s="186"/>
      <c r="AH129" s="186"/>
    </row>
    <row r="130" spans="23:34" hidden="1" x14ac:dyDescent="0.2">
      <c r="W130" s="186"/>
      <c r="AH130" s="186"/>
    </row>
    <row r="131" spans="23:34" hidden="1" x14ac:dyDescent="0.2">
      <c r="W131" s="189"/>
      <c r="AH131" s="186"/>
    </row>
    <row r="132" spans="23:34" hidden="1" x14ac:dyDescent="0.2">
      <c r="W132" s="186"/>
      <c r="AH132" s="186"/>
    </row>
    <row r="133" spans="23:34" hidden="1" x14ac:dyDescent="0.2">
      <c r="W133" s="186"/>
      <c r="AH133" s="186"/>
    </row>
    <row r="134" spans="23:34" hidden="1" x14ac:dyDescent="0.2">
      <c r="W134" s="189"/>
      <c r="AH134" s="186"/>
    </row>
    <row r="135" spans="23:34" hidden="1" x14ac:dyDescent="0.2">
      <c r="W135" s="186"/>
      <c r="AH135" s="186"/>
    </row>
    <row r="136" spans="23:34" hidden="1" x14ac:dyDescent="0.2">
      <c r="W136" s="186"/>
      <c r="AH136" s="186"/>
    </row>
    <row r="137" spans="23:34" hidden="1" x14ac:dyDescent="0.2">
      <c r="W137" s="186"/>
      <c r="AH137" s="186"/>
    </row>
    <row r="138" spans="23:34" hidden="1" x14ac:dyDescent="0.2">
      <c r="W138" s="186"/>
      <c r="AH138" s="186"/>
    </row>
    <row r="139" spans="23:34" hidden="1" x14ac:dyDescent="0.2">
      <c r="W139" s="186"/>
      <c r="AH139" s="186"/>
    </row>
    <row r="140" spans="23:34" hidden="1" x14ac:dyDescent="0.2">
      <c r="W140" s="186"/>
      <c r="AH140" s="186"/>
    </row>
    <row r="141" spans="23:34" hidden="1" x14ac:dyDescent="0.2">
      <c r="W141" s="186"/>
      <c r="AH141" s="186"/>
    </row>
    <row r="142" spans="23:34" hidden="1" x14ac:dyDescent="0.2">
      <c r="W142" s="186"/>
      <c r="AH142" s="186"/>
    </row>
    <row r="143" spans="23:34" hidden="1" x14ac:dyDescent="0.2">
      <c r="W143" s="186"/>
      <c r="AH143" s="186"/>
    </row>
    <row r="144" spans="23:34" hidden="1" x14ac:dyDescent="0.2">
      <c r="W144" s="186"/>
      <c r="AH144" s="186"/>
    </row>
    <row r="145" spans="23:34" hidden="1" x14ac:dyDescent="0.2">
      <c r="W145" s="186"/>
      <c r="AH145" s="186"/>
    </row>
    <row r="146" spans="23:34" hidden="1" x14ac:dyDescent="0.2">
      <c r="W146" s="186"/>
      <c r="AH146" s="186"/>
    </row>
    <row r="147" spans="23:34" hidden="1" x14ac:dyDescent="0.2">
      <c r="W147" s="186"/>
      <c r="AH147" s="186"/>
    </row>
    <row r="148" spans="23:34" hidden="1" x14ac:dyDescent="0.2">
      <c r="W148" s="186"/>
      <c r="AH148" s="186"/>
    </row>
    <row r="149" spans="23:34" hidden="1" x14ac:dyDescent="0.2">
      <c r="W149" s="186"/>
      <c r="AH149" s="186"/>
    </row>
    <row r="150" spans="23:34" hidden="1" x14ac:dyDescent="0.2">
      <c r="W150" s="186"/>
      <c r="AH150" s="186"/>
    </row>
    <row r="151" spans="23:34" hidden="1" x14ac:dyDescent="0.2">
      <c r="W151" s="186"/>
      <c r="AH151" s="186"/>
    </row>
    <row r="152" spans="23:34" hidden="1" x14ac:dyDescent="0.2">
      <c r="W152" s="186"/>
      <c r="AH152" s="186"/>
    </row>
    <row r="153" spans="23:34" hidden="1" x14ac:dyDescent="0.2">
      <c r="W153" s="186"/>
      <c r="AH153" s="186"/>
    </row>
    <row r="154" spans="23:34" hidden="1" x14ac:dyDescent="0.2">
      <c r="W154" s="186"/>
      <c r="AH154" s="186"/>
    </row>
    <row r="155" spans="23:34" hidden="1" x14ac:dyDescent="0.2">
      <c r="W155" s="186"/>
      <c r="AH155" s="186"/>
    </row>
    <row r="156" spans="23:34" hidden="1" x14ac:dyDescent="0.2">
      <c r="W156" s="186"/>
      <c r="AH156" s="186"/>
    </row>
    <row r="157" spans="23:34" hidden="1" x14ac:dyDescent="0.2">
      <c r="W157" s="186"/>
      <c r="AH157" s="186"/>
    </row>
    <row r="158" spans="23:34" hidden="1" x14ac:dyDescent="0.2">
      <c r="W158" s="186"/>
      <c r="AH158" s="186"/>
    </row>
    <row r="159" spans="23:34" hidden="1" x14ac:dyDescent="0.2">
      <c r="W159" s="186"/>
      <c r="AH159" s="186"/>
    </row>
    <row r="160" spans="23:34" hidden="1" x14ac:dyDescent="0.2">
      <c r="W160" s="186"/>
      <c r="AH160" s="186"/>
    </row>
    <row r="161" spans="23:34" hidden="1" x14ac:dyDescent="0.2">
      <c r="W161" s="186"/>
      <c r="AH161" s="186"/>
    </row>
    <row r="162" spans="23:34" hidden="1" x14ac:dyDescent="0.2">
      <c r="W162" s="186"/>
      <c r="AH162" s="186"/>
    </row>
    <row r="163" spans="23:34" hidden="1" x14ac:dyDescent="0.2">
      <c r="W163" s="186"/>
      <c r="AH163" s="186"/>
    </row>
    <row r="164" spans="23:34" hidden="1" x14ac:dyDescent="0.2">
      <c r="W164" s="186"/>
      <c r="AH164" s="186"/>
    </row>
    <row r="165" spans="23:34" hidden="1" x14ac:dyDescent="0.2">
      <c r="W165" s="186"/>
      <c r="AH165" s="186"/>
    </row>
    <row r="166" spans="23:34" hidden="1" x14ac:dyDescent="0.2">
      <c r="W166" s="186"/>
      <c r="AH166" s="186"/>
    </row>
    <row r="167" spans="23:34" hidden="1" x14ac:dyDescent="0.2">
      <c r="W167" s="186"/>
      <c r="AH167" s="186"/>
    </row>
    <row r="168" spans="23:34" hidden="1" x14ac:dyDescent="0.2">
      <c r="W168" s="186"/>
      <c r="AH168" s="186"/>
    </row>
    <row r="169" spans="23:34" hidden="1" x14ac:dyDescent="0.2">
      <c r="W169" s="186"/>
      <c r="AH169" s="186"/>
    </row>
    <row r="170" spans="23:34" hidden="1" x14ac:dyDescent="0.2">
      <c r="W170" s="186"/>
      <c r="AH170" s="186"/>
    </row>
    <row r="171" spans="23:34" hidden="1" x14ac:dyDescent="0.2">
      <c r="W171" s="186"/>
      <c r="AH171" s="186"/>
    </row>
    <row r="172" spans="23:34" hidden="1" x14ac:dyDescent="0.2">
      <c r="W172" s="186"/>
      <c r="AH172" s="186"/>
    </row>
    <row r="173" spans="23:34" hidden="1" x14ac:dyDescent="0.2">
      <c r="W173" s="186"/>
      <c r="AH173" s="186"/>
    </row>
    <row r="174" spans="23:34" hidden="1" x14ac:dyDescent="0.2">
      <c r="W174" s="186"/>
      <c r="AH174" s="186"/>
    </row>
    <row r="175" spans="23:34" hidden="1" x14ac:dyDescent="0.2">
      <c r="W175" s="186"/>
      <c r="AH175" s="186"/>
    </row>
    <row r="176" spans="23:34" hidden="1" x14ac:dyDescent="0.2">
      <c r="W176" s="186"/>
      <c r="AH176" s="186"/>
    </row>
    <row r="177" spans="23:34" hidden="1" x14ac:dyDescent="0.2">
      <c r="W177" s="186"/>
      <c r="AH177" s="186"/>
    </row>
    <row r="178" spans="23:34" hidden="1" x14ac:dyDescent="0.2">
      <c r="W178" s="186"/>
      <c r="AH178" s="186"/>
    </row>
    <row r="179" spans="23:34" hidden="1" x14ac:dyDescent="0.2">
      <c r="W179" s="186"/>
      <c r="AH179" s="186"/>
    </row>
    <row r="180" spans="23:34" hidden="1" x14ac:dyDescent="0.2">
      <c r="W180" s="186"/>
      <c r="AH180" s="186"/>
    </row>
    <row r="181" spans="23:34" hidden="1" x14ac:dyDescent="0.2">
      <c r="W181" s="186"/>
      <c r="AH181" s="186"/>
    </row>
    <row r="182" spans="23:34" hidden="1" x14ac:dyDescent="0.2">
      <c r="W182" s="186"/>
      <c r="AH182" s="186"/>
    </row>
    <row r="183" spans="23:34" hidden="1" x14ac:dyDescent="0.2">
      <c r="W183" s="186"/>
    </row>
    <row r="184" spans="23:34" hidden="1" x14ac:dyDescent="0.2">
      <c r="W184" s="186"/>
    </row>
    <row r="185" spans="23:34" hidden="1" x14ac:dyDescent="0.2">
      <c r="W185" s="186"/>
    </row>
    <row r="186" spans="23:34" hidden="1" x14ac:dyDescent="0.2">
      <c r="W186" s="186"/>
    </row>
    <row r="187" spans="23:34" hidden="1" x14ac:dyDescent="0.2">
      <c r="W187" s="186"/>
    </row>
    <row r="188" spans="23:34" hidden="1" x14ac:dyDescent="0.2">
      <c r="W188" s="186"/>
    </row>
    <row r="189" spans="23:34" hidden="1" x14ac:dyDescent="0.2">
      <c r="W189" s="186"/>
    </row>
    <row r="190" spans="23:34" hidden="1" x14ac:dyDescent="0.2">
      <c r="W190" s="186"/>
    </row>
    <row r="191" spans="23:34" hidden="1" x14ac:dyDescent="0.2">
      <c r="W191" s="186"/>
    </row>
    <row r="192" spans="23:34" hidden="1" x14ac:dyDescent="0.2">
      <c r="W192" s="186"/>
    </row>
    <row r="193" spans="23:23" hidden="1" x14ac:dyDescent="0.2">
      <c r="W193" s="186"/>
    </row>
    <row r="194" spans="23:23" hidden="1" x14ac:dyDescent="0.2">
      <c r="W194" s="186"/>
    </row>
    <row r="195" spans="23:23" hidden="1" x14ac:dyDescent="0.2">
      <c r="W195" s="186"/>
    </row>
    <row r="196" spans="23:23" hidden="1" x14ac:dyDescent="0.2">
      <c r="W196" s="186"/>
    </row>
    <row r="197" spans="23:23" hidden="1" x14ac:dyDescent="0.2">
      <c r="W197" s="186"/>
    </row>
    <row r="198" spans="23:23" hidden="1" x14ac:dyDescent="0.2">
      <c r="W198" s="186"/>
    </row>
    <row r="199" spans="23:23" hidden="1" x14ac:dyDescent="0.2">
      <c r="W199" s="186"/>
    </row>
    <row r="200" spans="23:23" hidden="1" x14ac:dyDescent="0.2">
      <c r="W200" s="186"/>
    </row>
    <row r="201" spans="23:23" hidden="1" x14ac:dyDescent="0.2">
      <c r="W201" s="186"/>
    </row>
    <row r="202" spans="23:23" hidden="1" x14ac:dyDescent="0.2">
      <c r="W202" s="186"/>
    </row>
    <row r="203" spans="23:23" hidden="1" x14ac:dyDescent="0.2">
      <c r="W203" s="186"/>
    </row>
    <row r="204" spans="23:23" hidden="1" x14ac:dyDescent="0.2">
      <c r="W204" s="186"/>
    </row>
    <row r="205" spans="23:23" hidden="1" x14ac:dyDescent="0.2">
      <c r="W205" s="186"/>
    </row>
    <row r="206" spans="23:23" hidden="1" x14ac:dyDescent="0.2">
      <c r="W206" s="186"/>
    </row>
    <row r="207" spans="23:23" hidden="1" x14ac:dyDescent="0.2">
      <c r="W207" s="186"/>
    </row>
    <row r="208" spans="23:23" hidden="1" x14ac:dyDescent="0.2">
      <c r="W208" s="186"/>
    </row>
    <row r="209" spans="23:23" hidden="1" x14ac:dyDescent="0.2">
      <c r="W209" s="186"/>
    </row>
    <row r="210" spans="23:23" hidden="1" x14ac:dyDescent="0.2">
      <c r="W210" s="186"/>
    </row>
    <row r="211" spans="23:23" hidden="1" x14ac:dyDescent="0.2">
      <c r="W211" s="186"/>
    </row>
    <row r="212" spans="23:23" hidden="1" x14ac:dyDescent="0.2">
      <c r="W212" s="186"/>
    </row>
    <row r="213" spans="23:23" hidden="1" x14ac:dyDescent="0.2">
      <c r="W213" s="186"/>
    </row>
    <row r="214" spans="23:23" hidden="1" x14ac:dyDescent="0.2">
      <c r="W214" s="186"/>
    </row>
    <row r="215" spans="23:23" hidden="1" x14ac:dyDescent="0.2">
      <c r="W215" s="186"/>
    </row>
    <row r="216" spans="23:23" hidden="1" x14ac:dyDescent="0.2">
      <c r="W216" s="186"/>
    </row>
    <row r="217" spans="23:23" hidden="1" x14ac:dyDescent="0.2">
      <c r="W217" s="186"/>
    </row>
    <row r="218" spans="23:23" hidden="1" x14ac:dyDescent="0.2">
      <c r="W218" s="186"/>
    </row>
    <row r="219" spans="23:23" hidden="1" x14ac:dyDescent="0.2">
      <c r="W219" s="186"/>
    </row>
    <row r="220" spans="23:23" hidden="1" x14ac:dyDescent="0.2">
      <c r="W220" s="186"/>
    </row>
    <row r="221" spans="23:23" hidden="1" x14ac:dyDescent="0.2">
      <c r="W221" s="186"/>
    </row>
    <row r="222" spans="23:23" hidden="1" x14ac:dyDescent="0.2">
      <c r="W222" s="186"/>
    </row>
    <row r="223" spans="23:23" hidden="1" x14ac:dyDescent="0.2">
      <c r="W223" s="186"/>
    </row>
    <row r="224" spans="23:23" hidden="1" x14ac:dyDescent="0.2">
      <c r="W224" s="186"/>
    </row>
    <row r="225" spans="23:23" hidden="1" x14ac:dyDescent="0.2">
      <c r="W225" s="186"/>
    </row>
    <row r="226" spans="23:23" hidden="1" x14ac:dyDescent="0.2">
      <c r="W226" s="186"/>
    </row>
    <row r="227" spans="23:23" hidden="1" x14ac:dyDescent="0.2">
      <c r="W227" s="186"/>
    </row>
    <row r="228" spans="23:23" hidden="1" x14ac:dyDescent="0.2">
      <c r="W228" s="186"/>
    </row>
    <row r="229" spans="23:23" hidden="1" x14ac:dyDescent="0.2">
      <c r="W229" s="186"/>
    </row>
    <row r="230" spans="23:23" hidden="1" x14ac:dyDescent="0.2">
      <c r="W230" s="186"/>
    </row>
    <row r="231" spans="23:23" hidden="1" x14ac:dyDescent="0.2">
      <c r="W231" s="186"/>
    </row>
    <row r="232" spans="23:23" hidden="1" x14ac:dyDescent="0.2">
      <c r="W232" s="186"/>
    </row>
    <row r="233" spans="23:23" hidden="1" x14ac:dyDescent="0.2">
      <c r="W233" s="186"/>
    </row>
    <row r="234" spans="23:23" hidden="1" x14ac:dyDescent="0.2">
      <c r="W234" s="186"/>
    </row>
    <row r="235" spans="23:23" hidden="1" x14ac:dyDescent="0.2">
      <c r="W235" s="186"/>
    </row>
    <row r="236" spans="23:23" hidden="1" x14ac:dyDescent="0.2">
      <c r="W236" s="186"/>
    </row>
    <row r="237" spans="23:23" hidden="1" x14ac:dyDescent="0.2">
      <c r="W237" s="186"/>
    </row>
    <row r="238" spans="23:23" hidden="1" x14ac:dyDescent="0.2">
      <c r="W238" s="186"/>
    </row>
    <row r="239" spans="23:23" hidden="1" x14ac:dyDescent="0.2">
      <c r="W239" s="186"/>
    </row>
    <row r="240" spans="23:23" hidden="1" x14ac:dyDescent="0.2">
      <c r="W240" s="186"/>
    </row>
    <row r="241" spans="23:23" hidden="1" x14ac:dyDescent="0.2">
      <c r="W241" s="186"/>
    </row>
    <row r="242" spans="23:23" hidden="1" x14ac:dyDescent="0.2">
      <c r="W242" s="186"/>
    </row>
    <row r="243" spans="23:23" hidden="1" x14ac:dyDescent="0.2">
      <c r="W243" s="186"/>
    </row>
    <row r="244" spans="23:23" hidden="1" x14ac:dyDescent="0.2">
      <c r="W244" s="186"/>
    </row>
    <row r="245" spans="23:23" hidden="1" x14ac:dyDescent="0.2">
      <c r="W245" s="186"/>
    </row>
    <row r="246" spans="23:23" hidden="1" x14ac:dyDescent="0.2">
      <c r="W246" s="186"/>
    </row>
    <row r="247" spans="23:23" hidden="1" x14ac:dyDescent="0.2">
      <c r="W247" s="186"/>
    </row>
    <row r="248" spans="23:23" hidden="1" x14ac:dyDescent="0.2">
      <c r="W248" s="186"/>
    </row>
    <row r="249" spans="23:23" hidden="1" x14ac:dyDescent="0.2">
      <c r="W249" s="186"/>
    </row>
    <row r="250" spans="23:23" hidden="1" x14ac:dyDescent="0.2">
      <c r="W250" s="186"/>
    </row>
    <row r="251" spans="23:23" hidden="1" x14ac:dyDescent="0.2">
      <c r="W251" s="186"/>
    </row>
    <row r="252" spans="23:23" hidden="1" x14ac:dyDescent="0.2">
      <c r="W252" s="186"/>
    </row>
    <row r="253" spans="23:23" hidden="1" x14ac:dyDescent="0.2">
      <c r="W253" s="186"/>
    </row>
    <row r="254" spans="23:23" hidden="1" x14ac:dyDescent="0.2">
      <c r="W254" s="186"/>
    </row>
    <row r="255" spans="23:23" hidden="1" x14ac:dyDescent="0.2">
      <c r="W255" s="186"/>
    </row>
    <row r="256" spans="23:23" hidden="1" x14ac:dyDescent="0.2">
      <c r="W256" s="186"/>
    </row>
    <row r="257" spans="23:23" hidden="1" x14ac:dyDescent="0.2">
      <c r="W257" s="186"/>
    </row>
    <row r="258" spans="23:23" hidden="1" x14ac:dyDescent="0.2">
      <c r="W258" s="186"/>
    </row>
    <row r="259" spans="23:23" hidden="1" x14ac:dyDescent="0.2">
      <c r="W259" s="186"/>
    </row>
    <row r="260" spans="23:23" hidden="1" x14ac:dyDescent="0.2">
      <c r="W260" s="186"/>
    </row>
    <row r="261" spans="23:23" hidden="1" x14ac:dyDescent="0.2">
      <c r="W261" s="186"/>
    </row>
    <row r="262" spans="23:23" hidden="1" x14ac:dyDescent="0.2">
      <c r="W262" s="186"/>
    </row>
    <row r="263" spans="23:23" hidden="1" x14ac:dyDescent="0.2">
      <c r="W263" s="186"/>
    </row>
    <row r="264" spans="23:23" hidden="1" x14ac:dyDescent="0.2">
      <c r="W264" s="186"/>
    </row>
    <row r="265" spans="23:23" hidden="1" x14ac:dyDescent="0.2">
      <c r="W265" s="186"/>
    </row>
    <row r="266" spans="23:23" hidden="1" x14ac:dyDescent="0.2">
      <c r="W266" s="186"/>
    </row>
    <row r="267" spans="23:23" hidden="1" x14ac:dyDescent="0.2">
      <c r="W267" s="186"/>
    </row>
  </sheetData>
  <sheetProtection password="BD53" sheet="1" objects="1" scenarios="1" selectLockedCells="1"/>
  <customSheetViews>
    <customSheetView guid="{15006202-85AD-4E10-8C21-6DEA9B3667B0}" scale="75" hiddenRows="1" hiddenColumns="1" state="hidden" showRuler="0">
      <selection sqref="A1:IV65536"/>
      <colBreaks count="9" manualBreakCount="9">
        <brk id="7" max="51" man="1"/>
        <brk id="12" max="1048575" man="1"/>
        <brk id="17" max="1048575" man="1"/>
        <brk id="22" max="1048575" man="1"/>
        <brk id="27" max="1048575" man="1"/>
        <brk id="31" max="1048575" man="1"/>
        <brk id="35" max="1048575" man="1"/>
        <brk id="42" max="51" man="1"/>
        <brk id="49" max="1048575" man="1"/>
      </colBreaks>
      <pageMargins left="0.97370078740157484" right="0.39370078740157483" top="0.59055118110236227" bottom="0.59055118110236227" header="0" footer="0"/>
      <printOptions horizontalCentered="1"/>
      <pageSetup paperSize="9" scale="73" orientation="landscape" verticalDpi="300" r:id="rId1"/>
      <headerFooter alignWithMargins="0"/>
    </customSheetView>
  </customSheetViews>
  <mergeCells count="46">
    <mergeCell ref="Z8:Z10"/>
    <mergeCell ref="X9:Y10"/>
    <mergeCell ref="AD8:AD9"/>
    <mergeCell ref="AA8:AA9"/>
    <mergeCell ref="AA10:AC10"/>
    <mergeCell ref="L22:L23"/>
    <mergeCell ref="R24:V24"/>
    <mergeCell ref="U22:U23"/>
    <mergeCell ref="V22:V23"/>
    <mergeCell ref="AJ20:AJ21"/>
    <mergeCell ref="H24:L24"/>
    <mergeCell ref="Q20:Q21"/>
    <mergeCell ref="P22:P23"/>
    <mergeCell ref="Q22:Q23"/>
    <mergeCell ref="M24:Q24"/>
    <mergeCell ref="K22:K23"/>
    <mergeCell ref="AF17:AH17"/>
    <mergeCell ref="AJ17:AJ19"/>
    <mergeCell ref="AF20:AI20"/>
    <mergeCell ref="AJ23:AJ24"/>
    <mergeCell ref="T20:T21"/>
    <mergeCell ref="U20:U21"/>
    <mergeCell ref="V20:V21"/>
    <mergeCell ref="AV4:AW4"/>
    <mergeCell ref="AW5:AX6"/>
    <mergeCell ref="AS14:AT14"/>
    <mergeCell ref="AE7:AI7"/>
    <mergeCell ref="AK3:AK6"/>
    <mergeCell ref="AM3:AR3"/>
    <mergeCell ref="AF13:AH13"/>
    <mergeCell ref="AT15:AU16"/>
    <mergeCell ref="AF23:AI23"/>
    <mergeCell ref="AE17:AE18"/>
    <mergeCell ref="C1:D1"/>
    <mergeCell ref="P20:P21"/>
    <mergeCell ref="J20:J21"/>
    <mergeCell ref="K20:K21"/>
    <mergeCell ref="L20:L21"/>
    <mergeCell ref="O20:O21"/>
    <mergeCell ref="AF1:AJ1"/>
    <mergeCell ref="AE13:AE14"/>
    <mergeCell ref="AJ13:AJ15"/>
    <mergeCell ref="AF2:AI2"/>
    <mergeCell ref="AJ5:AJ6"/>
    <mergeCell ref="AF10:AH10"/>
    <mergeCell ref="AI10:AI11"/>
  </mergeCells>
  <phoneticPr fontId="0" type="noConversion"/>
  <printOptions horizontalCentered="1"/>
  <pageMargins left="0.97370078740157484" right="0.39370078740157483" top="0.59055118110236227" bottom="0.59055118110236227" header="0" footer="0"/>
  <pageSetup paperSize="9" scale="73" orientation="landscape" verticalDpi="300" r:id="rId2"/>
  <headerFooter alignWithMargins="0"/>
  <colBreaks count="8" manualBreakCount="8">
    <brk id="7" max="51" man="1"/>
    <brk id="12" max="1048575" man="1"/>
    <brk id="17" max="1048575" man="1"/>
    <brk id="22" max="1048575" man="1"/>
    <brk id="26" max="1048575" man="1"/>
    <brk id="30" max="1048575" man="1"/>
    <brk id="37" max="51" man="1"/>
    <brk id="4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L33"/>
  <sheetViews>
    <sheetView showGridLines="0" zoomScale="90" zoomScaleNormal="90" zoomScaleSheetLayoutView="75" workbookViewId="0"/>
  </sheetViews>
  <sheetFormatPr baseColWidth="10" defaultColWidth="0" defaultRowHeight="12.75" zeroHeight="1" x14ac:dyDescent="0.2"/>
  <cols>
    <col min="1" max="1" width="1.7109375" customWidth="1"/>
    <col min="2" max="2" width="40" customWidth="1"/>
    <col min="3" max="3" width="17.28515625" customWidth="1"/>
    <col min="4" max="4" width="11.42578125" customWidth="1"/>
    <col min="5" max="5" width="12.7109375" customWidth="1"/>
    <col min="6" max="7" width="12.140625" customWidth="1"/>
    <col min="8" max="11" width="15.42578125" customWidth="1"/>
    <col min="12" max="12" width="1.7109375" customWidth="1"/>
    <col min="13" max="16384" width="11.42578125" hidden="1"/>
  </cols>
  <sheetData>
    <row r="1" spans="1:12" s="367" customFormat="1" ht="2.25" customHeight="1" x14ac:dyDescent="0.2">
      <c r="A1" s="22"/>
      <c r="B1" s="28"/>
      <c r="C1" s="28"/>
      <c r="D1" s="28"/>
      <c r="E1" s="28"/>
      <c r="F1" s="28"/>
      <c r="G1" s="28"/>
      <c r="H1" s="28"/>
      <c r="I1" s="28"/>
      <c r="J1" s="28"/>
      <c r="K1" s="28"/>
      <c r="L1" s="22"/>
    </row>
    <row r="2" spans="1:12" s="367" customFormat="1" ht="49.5" customHeight="1" x14ac:dyDescent="0.2">
      <c r="A2" s="23"/>
      <c r="B2" s="514" t="s">
        <v>238</v>
      </c>
      <c r="C2" s="515"/>
      <c r="D2" s="515"/>
      <c r="E2" s="515"/>
      <c r="F2" s="515"/>
      <c r="G2" s="515"/>
      <c r="H2" s="515"/>
      <c r="I2" s="515"/>
      <c r="J2" s="515"/>
      <c r="K2" s="516"/>
      <c r="L2" s="23"/>
    </row>
    <row r="3" spans="1:12" s="367" customFormat="1" ht="3" customHeight="1" x14ac:dyDescent="0.2">
      <c r="A3" s="2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"/>
    </row>
    <row r="4" spans="1:12" s="367" customFormat="1" ht="27" customHeight="1" x14ac:dyDescent="0.2">
      <c r="A4" s="24"/>
      <c r="B4" s="577">
        <f>'vcai-SUPERIOR'!B3:E3</f>
        <v>0</v>
      </c>
      <c r="C4" s="578"/>
      <c r="D4" s="578"/>
      <c r="E4" s="578"/>
      <c r="F4" s="246"/>
      <c r="G4" s="531">
        <f>'vcai-SUPERIOR'!G3:H3</f>
        <v>0</v>
      </c>
      <c r="H4" s="531"/>
      <c r="I4" s="247"/>
      <c r="J4" s="531">
        <f>'vcai-SUPERIOR'!J3:K3</f>
        <v>0</v>
      </c>
      <c r="K4" s="532"/>
      <c r="L4" s="24"/>
    </row>
    <row r="5" spans="1:12" s="367" customFormat="1" ht="11.25" customHeight="1" x14ac:dyDescent="0.2">
      <c r="A5" s="24"/>
      <c r="B5" s="468" t="s">
        <v>147</v>
      </c>
      <c r="C5" s="612"/>
      <c r="D5" s="612"/>
      <c r="E5" s="612"/>
      <c r="F5" s="248"/>
      <c r="G5" s="613" t="s">
        <v>165</v>
      </c>
      <c r="H5" s="613"/>
      <c r="I5" s="249"/>
      <c r="J5" s="613" t="str">
        <f>'vcai-AUTO'!I4</f>
        <v xml:space="preserve">CURP  </v>
      </c>
      <c r="K5" s="614"/>
      <c r="L5" s="24"/>
    </row>
    <row r="6" spans="1:12" s="367" customFormat="1" ht="27" customHeight="1" x14ac:dyDescent="0.2">
      <c r="A6" s="24"/>
      <c r="B6" s="577">
        <f>'vcai-SUPERIOR'!B5:H5</f>
        <v>0</v>
      </c>
      <c r="C6" s="578"/>
      <c r="D6" s="578"/>
      <c r="E6" s="578"/>
      <c r="F6" s="391"/>
      <c r="G6" s="578">
        <f>'vcai-SUPERIOR'!I44</f>
        <v>0</v>
      </c>
      <c r="H6" s="578"/>
      <c r="I6" s="250"/>
      <c r="J6" s="557">
        <f>'vcai-SUPERIOR'!J5:K5</f>
        <v>0</v>
      </c>
      <c r="K6" s="558"/>
      <c r="L6" s="24"/>
    </row>
    <row r="7" spans="1:12" s="367" customFormat="1" ht="12" customHeight="1" x14ac:dyDescent="0.2">
      <c r="A7" s="24"/>
      <c r="B7" s="468" t="str">
        <f>'vcai-SUPERIOR'!B6:H6</f>
        <v>DENOMINACIÓN DEL PUESTO</v>
      </c>
      <c r="C7" s="612"/>
      <c r="D7" s="612"/>
      <c r="E7" s="612"/>
      <c r="F7" s="390"/>
      <c r="G7" s="612" t="str">
        <f>'vcai-SUPERIOR'!I45</f>
        <v>AÑO DE LA EVALUACIÓN</v>
      </c>
      <c r="H7" s="612"/>
      <c r="I7" s="251"/>
      <c r="J7" s="610" t="str">
        <f>'vcai-AUTO'!I6</f>
        <v>No.de RUSP</v>
      </c>
      <c r="K7" s="611"/>
      <c r="L7" s="24"/>
    </row>
    <row r="8" spans="1:12" s="367" customFormat="1" ht="27" customHeight="1" x14ac:dyDescent="0.2">
      <c r="A8" s="24"/>
      <c r="B8" s="577">
        <f>'vcai-SUPERIOR'!B7:E7</f>
        <v>0</v>
      </c>
      <c r="C8" s="578"/>
      <c r="D8" s="578"/>
      <c r="E8" s="578"/>
      <c r="F8" s="252"/>
      <c r="G8" s="531">
        <f>'vcai-SUPERIOR'!G7:K7</f>
        <v>0</v>
      </c>
      <c r="H8" s="531"/>
      <c r="I8" s="531"/>
      <c r="J8" s="531"/>
      <c r="K8" s="532"/>
      <c r="L8" s="24"/>
    </row>
    <row r="9" spans="1:12" s="367" customFormat="1" ht="10.5" customHeight="1" x14ac:dyDescent="0.2">
      <c r="A9" s="24"/>
      <c r="B9" s="624" t="str">
        <f>'vcai-SUPERIOR'!B8:E8</f>
        <v>NOMBRE DE LA DEPENDENCIA U ÓRGANO ADMINISTRATIVO DESCONCENTRADO</v>
      </c>
      <c r="C9" s="610"/>
      <c r="D9" s="610"/>
      <c r="E9" s="610"/>
      <c r="F9" s="251"/>
      <c r="G9" s="622" t="str">
        <f>'vcai-SUPERIOR'!G8:K8</f>
        <v>CLAVE Y NOMBRE DE LA UNIDAD ADMINISTRATIVA RESPONSABLE</v>
      </c>
      <c r="H9" s="622"/>
      <c r="I9" s="622"/>
      <c r="J9" s="622"/>
      <c r="K9" s="623"/>
      <c r="L9" s="24"/>
    </row>
    <row r="10" spans="1:12" s="367" customFormat="1" ht="27" customHeight="1" x14ac:dyDescent="0.2">
      <c r="A10" s="24"/>
      <c r="B10" s="577">
        <f>'vcai-SUPERIOR'!B9:K9</f>
        <v>0</v>
      </c>
      <c r="C10" s="578"/>
      <c r="D10" s="578"/>
      <c r="E10" s="578"/>
      <c r="F10" s="578"/>
      <c r="G10" s="578"/>
      <c r="H10" s="578"/>
      <c r="I10" s="578"/>
      <c r="J10" s="578"/>
      <c r="K10" s="579"/>
      <c r="L10" s="24"/>
    </row>
    <row r="11" spans="1:12" s="367" customFormat="1" ht="12.75" customHeight="1" x14ac:dyDescent="0.2">
      <c r="A11" s="24"/>
      <c r="B11" s="533" t="s">
        <v>5</v>
      </c>
      <c r="C11" s="534"/>
      <c r="D11" s="534"/>
      <c r="E11" s="534"/>
      <c r="F11" s="534"/>
      <c r="G11" s="534"/>
      <c r="H11" s="534"/>
      <c r="I11" s="534"/>
      <c r="J11" s="534"/>
      <c r="K11" s="535"/>
      <c r="L11" s="24"/>
    </row>
    <row r="12" spans="1:12" s="367" customFormat="1" ht="3" customHeight="1" x14ac:dyDescent="0.2">
      <c r="A12" s="25"/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"/>
    </row>
    <row r="13" spans="1:12" s="367" customFormat="1" ht="15.75" customHeight="1" x14ac:dyDescent="0.2">
      <c r="A13" s="23"/>
      <c r="B13" s="615" t="s">
        <v>185</v>
      </c>
      <c r="C13" s="616"/>
      <c r="D13" s="616"/>
      <c r="E13" s="616"/>
      <c r="F13" s="616"/>
      <c r="G13" s="616"/>
      <c r="H13" s="616"/>
      <c r="I13" s="616"/>
      <c r="J13" s="616"/>
      <c r="K13" s="500"/>
      <c r="L13" s="23"/>
    </row>
    <row r="14" spans="1:12" s="367" customFormat="1" ht="15.75" customHeight="1" x14ac:dyDescent="0.2">
      <c r="A14" s="23"/>
      <c r="B14" s="617"/>
      <c r="C14" s="618"/>
      <c r="D14" s="618"/>
      <c r="E14" s="618"/>
      <c r="F14" s="618"/>
      <c r="G14" s="618"/>
      <c r="H14" s="618"/>
      <c r="I14" s="618"/>
      <c r="J14" s="618"/>
      <c r="K14" s="501"/>
      <c r="L14" s="23"/>
    </row>
    <row r="15" spans="1:12" s="367" customFormat="1" ht="15.75" customHeight="1" x14ac:dyDescent="0.2">
      <c r="A15" s="23"/>
      <c r="B15" s="619"/>
      <c r="C15" s="620"/>
      <c r="D15" s="620"/>
      <c r="E15" s="620"/>
      <c r="F15" s="620"/>
      <c r="G15" s="620"/>
      <c r="H15" s="620"/>
      <c r="I15" s="620"/>
      <c r="J15" s="620"/>
      <c r="K15" s="621"/>
      <c r="L15" s="23"/>
    </row>
    <row r="16" spans="1:12" s="367" customFormat="1" ht="45" customHeight="1" x14ac:dyDescent="0.2">
      <c r="A16" s="25"/>
      <c r="B16" s="625"/>
      <c r="C16" s="626"/>
      <c r="D16" s="626"/>
      <c r="E16" s="626"/>
      <c r="F16" s="626"/>
      <c r="G16" s="626"/>
      <c r="H16" s="626"/>
      <c r="I16" s="626"/>
      <c r="J16" s="626"/>
      <c r="K16" s="627"/>
      <c r="L16" s="25"/>
    </row>
    <row r="17" spans="1:12" s="367" customFormat="1" ht="45" customHeight="1" x14ac:dyDescent="0.2">
      <c r="A17" s="25"/>
      <c r="B17" s="628"/>
      <c r="C17" s="629"/>
      <c r="D17" s="629"/>
      <c r="E17" s="629"/>
      <c r="F17" s="629"/>
      <c r="G17" s="629"/>
      <c r="H17" s="629"/>
      <c r="I17" s="629"/>
      <c r="J17" s="629"/>
      <c r="K17" s="630"/>
      <c r="L17" s="25"/>
    </row>
    <row r="18" spans="1:12" s="367" customFormat="1" ht="45" customHeight="1" x14ac:dyDescent="0.2">
      <c r="A18" s="26"/>
      <c r="B18" s="628"/>
      <c r="C18" s="629"/>
      <c r="D18" s="629"/>
      <c r="E18" s="629"/>
      <c r="F18" s="629"/>
      <c r="G18" s="629"/>
      <c r="H18" s="629"/>
      <c r="I18" s="629"/>
      <c r="J18" s="629"/>
      <c r="K18" s="630"/>
      <c r="L18" s="26"/>
    </row>
    <row r="19" spans="1:12" s="367" customFormat="1" ht="45" customHeight="1" x14ac:dyDescent="0.2">
      <c r="A19" s="26"/>
      <c r="B19" s="631"/>
      <c r="C19" s="632"/>
      <c r="D19" s="632"/>
      <c r="E19" s="632"/>
      <c r="F19" s="632"/>
      <c r="G19" s="632"/>
      <c r="H19" s="632"/>
      <c r="I19" s="632"/>
      <c r="J19" s="632"/>
      <c r="K19" s="633"/>
      <c r="L19" s="26"/>
    </row>
    <row r="20" spans="1:12" s="367" customFormat="1" ht="46.5" customHeight="1" x14ac:dyDescent="0.2">
      <c r="A20" s="27"/>
      <c r="B20" s="548" t="s">
        <v>205</v>
      </c>
      <c r="C20" s="634"/>
      <c r="D20" s="634"/>
      <c r="E20" s="634"/>
      <c r="F20" s="634"/>
      <c r="G20" s="634"/>
      <c r="H20" s="634"/>
      <c r="I20" s="513"/>
      <c r="J20" s="637"/>
      <c r="K20" s="638"/>
      <c r="L20" s="27"/>
    </row>
    <row r="21" spans="1:12" s="367" customFormat="1" ht="12.75" customHeight="1" x14ac:dyDescent="0.2">
      <c r="A21" s="25"/>
      <c r="B21" s="77"/>
      <c r="C21" s="77"/>
      <c r="D21" s="77"/>
      <c r="E21" s="77"/>
      <c r="F21" s="77"/>
      <c r="G21" s="77"/>
      <c r="H21" s="69"/>
      <c r="I21" s="69"/>
      <c r="J21" s="25"/>
      <c r="K21" s="25"/>
      <c r="L21" s="25"/>
    </row>
    <row r="22" spans="1:12" s="367" customFormat="1" ht="12.75" customHeight="1" x14ac:dyDescent="0.2">
      <c r="A22" s="23"/>
      <c r="B22" s="562" t="str">
        <f>'vcai-SUPERIOR'!E39</f>
        <v xml:space="preserve">                                                                                                                                                                 </v>
      </c>
      <c r="C22" s="562"/>
      <c r="D22" s="46"/>
      <c r="E22" s="46"/>
      <c r="F22" s="39"/>
      <c r="G22" s="39"/>
      <c r="H22" s="23"/>
      <c r="I22" s="23"/>
      <c r="J22" s="23"/>
      <c r="K22" s="23"/>
      <c r="L22" s="23"/>
    </row>
    <row r="23" spans="1:12" s="367" customFormat="1" ht="12.75" customHeight="1" x14ac:dyDescent="0.2">
      <c r="A23" s="23"/>
      <c r="B23" s="562"/>
      <c r="C23" s="562"/>
      <c r="D23" s="46"/>
      <c r="E23" s="46"/>
      <c r="F23" s="39"/>
      <c r="G23" s="39"/>
      <c r="H23" s="23"/>
      <c r="I23" s="635"/>
      <c r="J23" s="635"/>
      <c r="K23" s="635"/>
      <c r="L23" s="23"/>
    </row>
    <row r="24" spans="1:12" s="367" customFormat="1" ht="12.75" customHeight="1" x14ac:dyDescent="0.2">
      <c r="A24" s="23"/>
      <c r="B24" s="562"/>
      <c r="C24" s="562"/>
      <c r="D24" s="46"/>
      <c r="E24" s="46"/>
      <c r="F24" s="39"/>
      <c r="G24" s="39"/>
      <c r="H24" s="23"/>
      <c r="I24" s="635"/>
      <c r="J24" s="635"/>
      <c r="K24" s="635"/>
      <c r="L24" s="23"/>
    </row>
    <row r="25" spans="1:12" s="367" customFormat="1" ht="12.75" customHeight="1" x14ac:dyDescent="0.2">
      <c r="A25" s="25"/>
      <c r="B25" s="562"/>
      <c r="C25" s="562"/>
      <c r="D25" s="46"/>
      <c r="E25" s="46"/>
      <c r="F25" s="69"/>
      <c r="G25" s="69"/>
      <c r="H25" s="25"/>
      <c r="I25" s="635"/>
      <c r="J25" s="635"/>
      <c r="K25" s="635"/>
      <c r="L25" s="25"/>
    </row>
    <row r="26" spans="1:12" s="367" customFormat="1" ht="12.75" customHeight="1" x14ac:dyDescent="0.2">
      <c r="A26" s="25"/>
      <c r="B26" s="531"/>
      <c r="C26" s="531"/>
      <c r="D26" s="46"/>
      <c r="E26" s="46"/>
      <c r="F26" s="69"/>
      <c r="G26" s="69"/>
      <c r="H26" s="25"/>
      <c r="I26" s="636"/>
      <c r="J26" s="636"/>
      <c r="K26" s="636"/>
      <c r="L26" s="25"/>
    </row>
    <row r="27" spans="1:12" s="367" customFormat="1" ht="12.75" customHeight="1" x14ac:dyDescent="0.2">
      <c r="A27" s="25"/>
      <c r="B27" s="418" t="s">
        <v>207</v>
      </c>
      <c r="C27" s="418"/>
      <c r="D27" s="78"/>
      <c r="E27" s="78"/>
      <c r="F27" s="69"/>
      <c r="G27" s="69"/>
      <c r="H27" s="69"/>
      <c r="I27" s="418" t="s">
        <v>29</v>
      </c>
      <c r="J27" s="418"/>
      <c r="K27" s="418"/>
      <c r="L27" s="25"/>
    </row>
    <row r="28" spans="1:12" s="367" customFormat="1" ht="28.5" customHeight="1" x14ac:dyDescent="0.2">
      <c r="A28" s="25"/>
      <c r="B28" s="70">
        <f>'vcai-SUPERIOR'!E44</f>
        <v>0</v>
      </c>
      <c r="C28" s="71"/>
      <c r="D28" s="59"/>
      <c r="E28" s="59"/>
      <c r="F28" s="72"/>
      <c r="G28" s="72"/>
      <c r="H28" s="72"/>
      <c r="I28" s="55"/>
      <c r="J28" s="55"/>
      <c r="K28" s="55"/>
      <c r="L28" s="25"/>
    </row>
    <row r="29" spans="1:12" s="367" customFormat="1" ht="13.5" customHeight="1" x14ac:dyDescent="0.2">
      <c r="A29" s="25"/>
      <c r="B29" s="61" t="s">
        <v>165</v>
      </c>
      <c r="C29" s="73"/>
      <c r="D29" s="74"/>
      <c r="E29" s="74"/>
      <c r="F29" s="69"/>
      <c r="G29" s="69"/>
      <c r="H29" s="69"/>
      <c r="I29" s="69"/>
      <c r="J29" s="69"/>
      <c r="K29" s="69"/>
      <c r="L29" s="25"/>
    </row>
    <row r="30" spans="1:12" s="367" customFormat="1" ht="33.75" customHeight="1" x14ac:dyDescent="0.2">
      <c r="A30" s="23"/>
      <c r="B30" s="49">
        <f>'vcai-SUPERIOR'!G44</f>
        <v>0</v>
      </c>
      <c r="C30" s="46"/>
      <c r="D30" s="75"/>
      <c r="E30" s="75"/>
      <c r="F30" s="71"/>
      <c r="G30" s="71"/>
      <c r="H30" s="71"/>
      <c r="I30" s="71"/>
      <c r="J30" s="71"/>
      <c r="K30" s="71"/>
      <c r="L30" s="23"/>
    </row>
    <row r="31" spans="1:12" s="367" customFormat="1" x14ac:dyDescent="0.2">
      <c r="A31" s="23"/>
      <c r="B31" s="76" t="s">
        <v>186</v>
      </c>
      <c r="C31" s="76"/>
      <c r="D31" s="71"/>
      <c r="E31" s="71"/>
      <c r="F31" s="71"/>
      <c r="G31" s="71"/>
      <c r="H31" s="71"/>
      <c r="I31" s="71"/>
      <c r="J31" s="71"/>
      <c r="K31" s="71"/>
      <c r="L31" s="23"/>
    </row>
    <row r="32" spans="1:12" s="367" customFormat="1" x14ac:dyDescent="0.2">
      <c r="A32" s="23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23"/>
    </row>
    <row r="33" spans="1:12" s="367" customFormat="1" x14ac:dyDescent="0.2">
      <c r="A33" s="23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23"/>
    </row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19685039370078741" right="0.15748031496062992" top="0.3" bottom="0.5" header="0.15748031496062992" footer="0"/>
      <printOptions horizontalCentered="1"/>
      <pageSetup scale="82" orientation="landscape" r:id="rId1"/>
      <headerFooter alignWithMargins="0"/>
    </customSheetView>
  </customSheetViews>
  <mergeCells count="27">
    <mergeCell ref="B13:K15"/>
    <mergeCell ref="G9:K9"/>
    <mergeCell ref="B9:E9"/>
    <mergeCell ref="B27:C27"/>
    <mergeCell ref="B22:C26"/>
    <mergeCell ref="B11:K11"/>
    <mergeCell ref="B16:K19"/>
    <mergeCell ref="B20:I20"/>
    <mergeCell ref="I27:K27"/>
    <mergeCell ref="I23:K26"/>
    <mergeCell ref="B10:K10"/>
    <mergeCell ref="J20:K20"/>
    <mergeCell ref="B2:K2"/>
    <mergeCell ref="B4:E4"/>
    <mergeCell ref="B5:E5"/>
    <mergeCell ref="G4:H4"/>
    <mergeCell ref="G5:H5"/>
    <mergeCell ref="J5:K5"/>
    <mergeCell ref="J4:K4"/>
    <mergeCell ref="J6:K6"/>
    <mergeCell ref="B8:E8"/>
    <mergeCell ref="G8:K8"/>
    <mergeCell ref="J7:K7"/>
    <mergeCell ref="B6:E6"/>
    <mergeCell ref="B7:E7"/>
    <mergeCell ref="G7:H7"/>
    <mergeCell ref="G6:H6"/>
  </mergeCells>
  <phoneticPr fontId="0" type="noConversion"/>
  <dataValidations xWindow="1058" yWindow="550" count="1">
    <dataValidation type="whole" allowBlank="1" showInputMessage="1" showErrorMessage="1" error="El rango es de &quot;0 a 100&quot;" prompt="Anote la Calificación obtenida en la CAPACITACIÓN ACREDITADA, EN UN RANGO DE: 0 a 100_x000a__x000a_" sqref="J20:K20">
      <formula1>0</formula1>
      <formula2>100</formula2>
    </dataValidation>
  </dataValidations>
  <printOptions horizontalCentered="1"/>
  <pageMargins left="0.19685039370078741" right="0.15748031496062992" top="0.3" bottom="0.5" header="0.15748031496062992" footer="0"/>
  <pageSetup scale="82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BJ54"/>
  <sheetViews>
    <sheetView showGridLines="0" zoomScale="90" zoomScaleNormal="90" zoomScaleSheetLayoutView="50" workbookViewId="0"/>
  </sheetViews>
  <sheetFormatPr baseColWidth="10" defaultColWidth="0" defaultRowHeight="12.75" zeroHeight="1" x14ac:dyDescent="0.2"/>
  <cols>
    <col min="1" max="1" width="1.7109375" customWidth="1"/>
    <col min="2" max="2" width="19.85546875" customWidth="1"/>
    <col min="3" max="3" width="21.140625" customWidth="1"/>
    <col min="4" max="4" width="16.28515625" customWidth="1"/>
    <col min="5" max="5" width="18.85546875" customWidth="1"/>
    <col min="6" max="6" width="19.140625" customWidth="1"/>
    <col min="7" max="7" width="23.140625" customWidth="1"/>
    <col min="8" max="11" width="15.5703125" customWidth="1"/>
    <col min="12" max="12" width="1.7109375" customWidth="1"/>
    <col min="13" max="13" width="3.140625" hidden="1" customWidth="1"/>
    <col min="14" max="14" width="3.5703125" hidden="1" customWidth="1"/>
    <col min="15" max="16384" width="11.42578125" hidden="1"/>
  </cols>
  <sheetData>
    <row r="1" spans="1:62" s="369" customFormat="1" ht="37.5" customHeight="1" x14ac:dyDescent="0.2">
      <c r="A1" s="29"/>
      <c r="B1" s="655" t="s">
        <v>233</v>
      </c>
      <c r="C1" s="644"/>
      <c r="D1" s="644"/>
      <c r="E1" s="644"/>
      <c r="F1" s="644"/>
      <c r="G1" s="644"/>
      <c r="H1" s="644"/>
      <c r="I1" s="644"/>
      <c r="J1" s="644"/>
      <c r="K1" s="645"/>
      <c r="L1" s="29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7"/>
      <c r="AS1" s="367"/>
      <c r="AT1" s="367"/>
      <c r="AU1" s="367"/>
      <c r="AV1" s="367"/>
      <c r="AW1" s="367"/>
      <c r="AX1" s="367"/>
      <c r="AY1" s="367"/>
      <c r="AZ1" s="367"/>
      <c r="BA1" s="367"/>
      <c r="BB1" s="367"/>
      <c r="BC1" s="367"/>
      <c r="BD1" s="367"/>
      <c r="BE1" s="367"/>
      <c r="BF1" s="367"/>
      <c r="BG1" s="367"/>
      <c r="BH1" s="367"/>
      <c r="BI1" s="367"/>
      <c r="BJ1" s="367"/>
    </row>
    <row r="2" spans="1:62" s="369" customFormat="1" ht="3" customHeight="1" x14ac:dyDescent="0.25">
      <c r="A2" s="29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82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 s="367"/>
      <c r="AR2" s="367"/>
      <c r="AS2" s="367"/>
      <c r="AT2" s="367"/>
      <c r="AU2" s="367"/>
      <c r="AV2" s="367"/>
      <c r="AW2" s="367"/>
      <c r="AX2" s="367"/>
      <c r="AY2" s="367"/>
      <c r="AZ2" s="367"/>
      <c r="BA2" s="367"/>
      <c r="BB2" s="367"/>
      <c r="BC2" s="367"/>
      <c r="BD2" s="367"/>
      <c r="BE2" s="367"/>
      <c r="BF2" s="367"/>
      <c r="BG2" s="367"/>
      <c r="BH2" s="367"/>
      <c r="BI2" s="367"/>
      <c r="BJ2" s="367"/>
    </row>
    <row r="3" spans="1:62" s="369" customFormat="1" ht="24" customHeight="1" x14ac:dyDescent="0.2">
      <c r="A3" s="29"/>
      <c r="B3" s="552">
        <f>'vcai-SUPERIOR'!B3</f>
        <v>0</v>
      </c>
      <c r="C3" s="553"/>
      <c r="D3" s="553"/>
      <c r="E3" s="553"/>
      <c r="F3" s="151"/>
      <c r="G3" s="554">
        <f>'vcai-SUPERIOR'!G3</f>
        <v>0</v>
      </c>
      <c r="H3" s="554"/>
      <c r="I3" s="152"/>
      <c r="J3" s="553">
        <f>'vcai-SUPERIOR'!J3</f>
        <v>0</v>
      </c>
      <c r="K3" s="555"/>
      <c r="L3" s="29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  <c r="AL3" s="367"/>
      <c r="AM3" s="367"/>
      <c r="AN3" s="367"/>
      <c r="AO3" s="367"/>
      <c r="AP3" s="367"/>
      <c r="AQ3" s="367"/>
      <c r="AR3" s="367"/>
      <c r="AS3" s="367"/>
      <c r="AT3" s="367"/>
      <c r="AU3" s="367"/>
      <c r="AV3" s="367"/>
      <c r="AW3" s="367"/>
      <c r="AX3" s="367"/>
      <c r="AY3" s="367"/>
      <c r="AZ3" s="367"/>
      <c r="BA3" s="367"/>
      <c r="BB3" s="367"/>
      <c r="BC3" s="367"/>
      <c r="BD3" s="367"/>
      <c r="BE3" s="367"/>
      <c r="BF3" s="367"/>
      <c r="BG3" s="367"/>
      <c r="BH3" s="367"/>
      <c r="BI3" s="367"/>
      <c r="BJ3" s="367"/>
    </row>
    <row r="4" spans="1:62" s="369" customFormat="1" ht="8.25" customHeight="1" x14ac:dyDescent="0.2">
      <c r="A4" s="29"/>
      <c r="B4" s="556" t="str">
        <f>'vcai-SUPERIOR'!B4</f>
        <v>NOMBRE DEL EVALUADO</v>
      </c>
      <c r="C4" s="484"/>
      <c r="D4" s="484"/>
      <c r="E4" s="484"/>
      <c r="F4" s="153"/>
      <c r="G4" s="484" t="str">
        <f>'vcai-SUPERIOR'!G4</f>
        <v xml:space="preserve">RFC </v>
      </c>
      <c r="H4" s="484"/>
      <c r="I4" s="154"/>
      <c r="J4" s="484" t="str">
        <f>'vcai-SUPERIOR'!J4</f>
        <v xml:space="preserve">CURP  </v>
      </c>
      <c r="K4" s="485"/>
      <c r="L4" s="29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7"/>
      <c r="AM4" s="367"/>
      <c r="AN4" s="367"/>
      <c r="AO4" s="367"/>
      <c r="AP4" s="367"/>
      <c r="AQ4" s="367"/>
      <c r="AR4" s="367"/>
      <c r="AS4" s="367"/>
      <c r="AT4" s="367"/>
      <c r="AU4" s="367"/>
      <c r="AV4" s="367"/>
      <c r="AW4" s="367"/>
      <c r="AX4" s="367"/>
      <c r="AY4" s="367"/>
      <c r="AZ4" s="367"/>
      <c r="BA4" s="367"/>
      <c r="BB4" s="367"/>
      <c r="BC4" s="367"/>
      <c r="BD4" s="367"/>
      <c r="BE4" s="367"/>
      <c r="BF4" s="367"/>
      <c r="BG4" s="367"/>
      <c r="BH4" s="367"/>
      <c r="BI4" s="367"/>
      <c r="BJ4" s="367"/>
    </row>
    <row r="5" spans="1:62" s="369" customFormat="1" ht="24" customHeight="1" x14ac:dyDescent="0.2">
      <c r="A5" s="29"/>
      <c r="B5" s="530">
        <f>'vcai-SUPERIOR'!B5</f>
        <v>0</v>
      </c>
      <c r="C5" s="531"/>
      <c r="D5" s="531"/>
      <c r="E5" s="531"/>
      <c r="F5" s="531"/>
      <c r="G5" s="531"/>
      <c r="H5" s="531"/>
      <c r="I5" s="154"/>
      <c r="J5" s="557">
        <f>'vcai-SUPERIOR'!J5</f>
        <v>0</v>
      </c>
      <c r="K5" s="558"/>
      <c r="L5" s="29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67"/>
      <c r="AQ5" s="367"/>
      <c r="AR5" s="367"/>
      <c r="AS5" s="367"/>
      <c r="AT5" s="367"/>
      <c r="AU5" s="367"/>
      <c r="AV5" s="367"/>
      <c r="AW5" s="367"/>
      <c r="AX5" s="367"/>
      <c r="AY5" s="367"/>
      <c r="AZ5" s="367"/>
      <c r="BA5" s="367"/>
      <c r="BB5" s="367"/>
      <c r="BC5" s="367"/>
      <c r="BD5" s="367"/>
      <c r="BE5" s="367"/>
      <c r="BF5" s="367"/>
      <c r="BG5" s="367"/>
      <c r="BH5" s="367"/>
      <c r="BI5" s="367"/>
      <c r="BJ5" s="367"/>
    </row>
    <row r="6" spans="1:62" s="369" customFormat="1" ht="9" customHeight="1" x14ac:dyDescent="0.2">
      <c r="A6" s="29"/>
      <c r="B6" s="556" t="str">
        <f>'vcai-SUPERIOR'!B6</f>
        <v>DENOMINACIÓN DEL PUESTO</v>
      </c>
      <c r="C6" s="484"/>
      <c r="D6" s="484"/>
      <c r="E6" s="484"/>
      <c r="F6" s="484"/>
      <c r="G6" s="484"/>
      <c r="H6" s="484"/>
      <c r="I6" s="154"/>
      <c r="J6" s="484" t="str">
        <f>'vcai-SUPERIOR'!J6</f>
        <v>No.de RUSP</v>
      </c>
      <c r="K6" s="485"/>
      <c r="L6" s="29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367"/>
      <c r="AG6" s="367"/>
      <c r="AH6" s="367"/>
      <c r="AI6" s="367"/>
      <c r="AJ6" s="367"/>
      <c r="AK6" s="367"/>
      <c r="AL6" s="367"/>
      <c r="AM6" s="367"/>
      <c r="AN6" s="367"/>
      <c r="AO6" s="367"/>
      <c r="AP6" s="367"/>
      <c r="AQ6" s="367"/>
      <c r="AR6" s="367"/>
      <c r="AS6" s="367"/>
      <c r="AT6" s="367"/>
      <c r="AU6" s="367"/>
      <c r="AV6" s="367"/>
      <c r="AW6" s="367"/>
      <c r="AX6" s="367"/>
      <c r="AY6" s="367"/>
      <c r="AZ6" s="367"/>
      <c r="BA6" s="367"/>
      <c r="BB6" s="367"/>
      <c r="BC6" s="367"/>
      <c r="BD6" s="367"/>
      <c r="BE6" s="367"/>
      <c r="BF6" s="367"/>
      <c r="BG6" s="367"/>
      <c r="BH6" s="367"/>
      <c r="BI6" s="367"/>
      <c r="BJ6" s="367"/>
    </row>
    <row r="7" spans="1:62" s="369" customFormat="1" ht="24" customHeight="1" x14ac:dyDescent="0.25">
      <c r="A7" s="29"/>
      <c r="B7" s="530">
        <f>'vcai-SUPERIOR'!B7</f>
        <v>0</v>
      </c>
      <c r="C7" s="531"/>
      <c r="D7" s="531"/>
      <c r="E7" s="531"/>
      <c r="F7" s="155"/>
      <c r="G7" s="531">
        <f>'vcai-SUPERIOR'!G7</f>
        <v>0</v>
      </c>
      <c r="H7" s="531"/>
      <c r="I7" s="531"/>
      <c r="J7" s="531"/>
      <c r="K7" s="532"/>
      <c r="L7" s="29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7"/>
      <c r="AO7" s="367"/>
      <c r="AP7" s="367"/>
      <c r="AQ7" s="367"/>
      <c r="AR7" s="367"/>
      <c r="AS7" s="367"/>
      <c r="AT7" s="367"/>
      <c r="AU7" s="367"/>
      <c r="AV7" s="367"/>
      <c r="AW7" s="367"/>
      <c r="AX7" s="367"/>
      <c r="AY7" s="367"/>
      <c r="AZ7" s="367"/>
      <c r="BA7" s="367"/>
      <c r="BB7" s="367"/>
      <c r="BC7" s="367"/>
      <c r="BD7" s="367"/>
      <c r="BE7" s="367"/>
      <c r="BF7" s="367"/>
      <c r="BG7" s="367"/>
      <c r="BH7" s="367"/>
      <c r="BI7" s="367"/>
      <c r="BJ7" s="367"/>
    </row>
    <row r="8" spans="1:62" s="369" customFormat="1" ht="8.25" customHeight="1" x14ac:dyDescent="0.2">
      <c r="A8" s="29"/>
      <c r="B8" s="494" t="str">
        <f>'vcai-SUPERIOR'!B8</f>
        <v>NOMBRE DE LA DEPENDENCIA U ÓRGANO ADMINISTRATIVO DESCONCENTRADO</v>
      </c>
      <c r="C8" s="495"/>
      <c r="D8" s="495"/>
      <c r="E8" s="495"/>
      <c r="F8" s="156"/>
      <c r="G8" s="484" t="str">
        <f>'vcai-SUPERIOR'!G8</f>
        <v>CLAVE Y NOMBRE DE LA UNIDAD ADMINISTRATIVA RESPONSABLE</v>
      </c>
      <c r="H8" s="484"/>
      <c r="I8" s="484"/>
      <c r="J8" s="484"/>
      <c r="K8" s="485"/>
      <c r="L8" s="29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7"/>
      <c r="AC8" s="367"/>
      <c r="AD8" s="367"/>
      <c r="AE8" s="367"/>
      <c r="AF8" s="367"/>
      <c r="AG8" s="367"/>
      <c r="AH8" s="367"/>
      <c r="AI8" s="367"/>
      <c r="AJ8" s="367"/>
      <c r="AK8" s="367"/>
      <c r="AL8" s="367"/>
      <c r="AM8" s="367"/>
      <c r="AN8" s="367"/>
      <c r="AO8" s="367"/>
      <c r="AP8" s="367"/>
      <c r="AQ8" s="367"/>
      <c r="AR8" s="367"/>
      <c r="AS8" s="367"/>
      <c r="AT8" s="367"/>
      <c r="AU8" s="367"/>
      <c r="AV8" s="367"/>
      <c r="AW8" s="367"/>
      <c r="AX8" s="367"/>
      <c r="AY8" s="367"/>
      <c r="AZ8" s="367"/>
      <c r="BA8" s="367"/>
      <c r="BB8" s="367"/>
      <c r="BC8" s="367"/>
      <c r="BD8" s="367"/>
      <c r="BE8" s="367"/>
      <c r="BF8" s="367"/>
      <c r="BG8" s="367"/>
      <c r="BH8" s="367"/>
      <c r="BI8" s="367"/>
      <c r="BJ8" s="367"/>
    </row>
    <row r="9" spans="1:62" s="369" customFormat="1" ht="24" customHeight="1" x14ac:dyDescent="0.2">
      <c r="A9" s="29"/>
      <c r="B9" s="577">
        <f>'vcai-SUPERIOR'!B9</f>
        <v>0</v>
      </c>
      <c r="C9" s="578"/>
      <c r="D9" s="578"/>
      <c r="E9" s="578"/>
      <c r="F9" s="578"/>
      <c r="G9" s="578"/>
      <c r="H9" s="578"/>
      <c r="I9" s="578"/>
      <c r="J9" s="578"/>
      <c r="K9" s="579"/>
      <c r="L9" s="29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67"/>
      <c r="AA9" s="367"/>
      <c r="AB9" s="367"/>
      <c r="AC9" s="367"/>
      <c r="AD9" s="367"/>
      <c r="AE9" s="367"/>
      <c r="AF9" s="367"/>
      <c r="AG9" s="367"/>
      <c r="AH9" s="367"/>
      <c r="AI9" s="367"/>
      <c r="AJ9" s="367"/>
      <c r="AK9" s="367"/>
      <c r="AL9" s="367"/>
      <c r="AM9" s="367"/>
      <c r="AN9" s="367"/>
      <c r="AO9" s="367"/>
      <c r="AP9" s="367"/>
      <c r="AQ9" s="367"/>
      <c r="AR9" s="367"/>
      <c r="AS9" s="367"/>
      <c r="AT9" s="367"/>
      <c r="AU9" s="367"/>
      <c r="AV9" s="367"/>
      <c r="AW9" s="367"/>
      <c r="AX9" s="367"/>
      <c r="AY9" s="367"/>
      <c r="AZ9" s="367"/>
      <c r="BA9" s="367"/>
      <c r="BB9" s="367"/>
      <c r="BC9" s="367"/>
      <c r="BD9" s="367"/>
      <c r="BE9" s="367"/>
      <c r="BF9" s="367"/>
      <c r="BG9" s="367"/>
      <c r="BH9" s="367"/>
      <c r="BI9" s="367"/>
      <c r="BJ9" s="367"/>
    </row>
    <row r="10" spans="1:62" s="369" customFormat="1" ht="9" customHeight="1" x14ac:dyDescent="0.2">
      <c r="A10" s="29"/>
      <c r="B10" s="504" t="str">
        <f>'vcai-SUPERIOR'!B10</f>
        <v>LUGAR y FECHA DE LA APLICACIÓN</v>
      </c>
      <c r="C10" s="505"/>
      <c r="D10" s="505"/>
      <c r="E10" s="505"/>
      <c r="F10" s="505"/>
      <c r="G10" s="505"/>
      <c r="H10" s="505"/>
      <c r="I10" s="505"/>
      <c r="J10" s="505"/>
      <c r="K10" s="506"/>
      <c r="L10" s="29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67"/>
      <c r="Y10" s="367"/>
      <c r="Z10" s="367"/>
      <c r="AA10" s="367"/>
      <c r="AB10" s="367"/>
      <c r="AC10" s="367"/>
      <c r="AD10" s="367"/>
      <c r="AE10" s="367"/>
      <c r="AF10" s="367"/>
      <c r="AG10" s="367"/>
      <c r="AH10" s="367"/>
      <c r="AI10" s="367"/>
      <c r="AJ10" s="367"/>
      <c r="AK10" s="367"/>
      <c r="AL10" s="367"/>
      <c r="AM10" s="367"/>
      <c r="AN10" s="367"/>
      <c r="AO10" s="367"/>
      <c r="AP10" s="367"/>
      <c r="AQ10" s="367"/>
      <c r="AR10" s="367"/>
      <c r="AS10" s="367"/>
      <c r="AT10" s="367"/>
      <c r="AU10" s="367"/>
      <c r="AV10" s="367"/>
      <c r="AW10" s="367"/>
      <c r="AX10" s="367"/>
      <c r="AY10" s="367"/>
      <c r="AZ10" s="367"/>
      <c r="BA10" s="367"/>
      <c r="BB10" s="367"/>
      <c r="BC10" s="367"/>
      <c r="BD10" s="367"/>
      <c r="BE10" s="367"/>
      <c r="BF10" s="367"/>
      <c r="BG10" s="367"/>
      <c r="BH10" s="367"/>
      <c r="BI10" s="367"/>
      <c r="BJ10" s="367"/>
    </row>
    <row r="11" spans="1:62" s="369" customFormat="1" ht="2.4500000000000002" customHeight="1" x14ac:dyDescent="0.2">
      <c r="A11" s="29"/>
      <c r="B11" s="158"/>
      <c r="C11" s="158"/>
      <c r="D11" s="158"/>
      <c r="E11" s="256"/>
      <c r="F11" s="256"/>
      <c r="G11" s="256"/>
      <c r="H11" s="256"/>
      <c r="I11" s="256"/>
      <c r="J11" s="158"/>
      <c r="K11" s="158"/>
      <c r="L11" s="29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367"/>
      <c r="AW11" s="367"/>
      <c r="AX11" s="367"/>
      <c r="AY11" s="367"/>
      <c r="AZ11" s="367"/>
      <c r="BA11" s="367"/>
      <c r="BB11" s="367"/>
      <c r="BC11" s="367"/>
      <c r="BD11" s="367"/>
      <c r="BE11" s="367"/>
      <c r="BF11" s="367"/>
      <c r="BG11" s="367"/>
      <c r="BH11" s="367"/>
      <c r="BI11" s="367"/>
      <c r="BJ11" s="367"/>
    </row>
    <row r="12" spans="1:62" s="369" customFormat="1" ht="32.25" customHeight="1" x14ac:dyDescent="0.2">
      <c r="A12" s="29"/>
      <c r="B12" s="574" t="s">
        <v>54</v>
      </c>
      <c r="C12" s="575"/>
      <c r="D12" s="575"/>
      <c r="E12" s="575"/>
      <c r="F12" s="575"/>
      <c r="G12" s="575"/>
      <c r="H12" s="575"/>
      <c r="I12" s="575"/>
      <c r="J12" s="575"/>
      <c r="K12" s="576"/>
      <c r="L12" s="29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7"/>
      <c r="AG12" s="367"/>
      <c r="AH12" s="367"/>
      <c r="AI12" s="367"/>
      <c r="AJ12" s="367"/>
      <c r="AK12" s="367"/>
      <c r="AL12" s="367"/>
      <c r="AM12" s="367"/>
      <c r="AN12" s="367"/>
      <c r="AO12" s="367"/>
      <c r="AP12" s="367"/>
      <c r="AQ12" s="367"/>
      <c r="AR12" s="367"/>
      <c r="AS12" s="367"/>
      <c r="AT12" s="367"/>
      <c r="AU12" s="367"/>
      <c r="AV12" s="367"/>
      <c r="AW12" s="367"/>
      <c r="AX12" s="367"/>
      <c r="AY12" s="367"/>
      <c r="AZ12" s="367"/>
      <c r="BA12" s="367"/>
      <c r="BB12" s="367"/>
      <c r="BC12" s="367"/>
      <c r="BD12" s="367"/>
      <c r="BE12" s="367"/>
      <c r="BF12" s="367"/>
      <c r="BG12" s="367"/>
      <c r="BH12" s="367"/>
      <c r="BI12" s="367"/>
      <c r="BJ12" s="367"/>
    </row>
    <row r="13" spans="1:62" s="369" customFormat="1" ht="25.5" customHeight="1" x14ac:dyDescent="0.2">
      <c r="A13" s="29"/>
      <c r="B13" s="567" t="s">
        <v>245</v>
      </c>
      <c r="C13" s="568"/>
      <c r="D13" s="568"/>
      <c r="E13" s="568"/>
      <c r="F13" s="569"/>
      <c r="G13" s="175" t="s">
        <v>220</v>
      </c>
      <c r="H13" s="175" t="s">
        <v>138</v>
      </c>
      <c r="I13" s="175" t="s">
        <v>219</v>
      </c>
      <c r="J13" s="175" t="s">
        <v>221</v>
      </c>
      <c r="K13" s="175" t="s">
        <v>14</v>
      </c>
      <c r="L13" s="29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  <c r="AF13" s="367"/>
      <c r="AG13" s="367"/>
      <c r="AH13" s="367"/>
      <c r="AI13" s="367"/>
      <c r="AJ13" s="367"/>
      <c r="AK13" s="367"/>
      <c r="AL13" s="367"/>
      <c r="AM13" s="367"/>
      <c r="AN13" s="367"/>
      <c r="AO13" s="367"/>
      <c r="AP13" s="367"/>
      <c r="AQ13" s="367"/>
      <c r="AR13" s="367"/>
      <c r="AS13" s="367"/>
      <c r="AT13" s="367"/>
      <c r="AU13" s="367"/>
      <c r="AV13" s="367"/>
      <c r="AW13" s="367"/>
      <c r="AX13" s="367"/>
      <c r="AY13" s="367"/>
      <c r="AZ13" s="367"/>
      <c r="BA13" s="367"/>
      <c r="BB13" s="367"/>
      <c r="BC13" s="367"/>
      <c r="BD13" s="367"/>
      <c r="BE13" s="367"/>
      <c r="BF13" s="367"/>
      <c r="BG13" s="367"/>
      <c r="BH13" s="367"/>
      <c r="BI13" s="367"/>
      <c r="BJ13" s="367"/>
    </row>
    <row r="14" spans="1:62" s="370" customFormat="1" ht="19.5" customHeight="1" x14ac:dyDescent="0.2">
      <c r="A14" s="79"/>
      <c r="B14" s="561" t="s">
        <v>118</v>
      </c>
      <c r="C14" s="561"/>
      <c r="D14" s="561"/>
      <c r="E14" s="561"/>
      <c r="F14" s="561"/>
      <c r="G14" s="10"/>
      <c r="H14" s="10"/>
      <c r="I14" s="10"/>
      <c r="J14" s="10"/>
      <c r="K14" s="10"/>
      <c r="L14" s="79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67"/>
      <c r="AL14" s="367"/>
      <c r="AM14" s="367"/>
      <c r="AN14" s="367"/>
      <c r="AO14" s="367"/>
      <c r="AP14" s="367"/>
      <c r="AQ14" s="367"/>
      <c r="AR14" s="367"/>
      <c r="AS14" s="367"/>
      <c r="AT14" s="367"/>
      <c r="AU14" s="367"/>
      <c r="AV14" s="367"/>
      <c r="AW14" s="367"/>
      <c r="AX14" s="367"/>
      <c r="AY14" s="367"/>
      <c r="AZ14" s="367"/>
      <c r="BA14" s="367"/>
      <c r="BB14" s="367"/>
      <c r="BC14" s="367"/>
      <c r="BD14" s="367"/>
      <c r="BE14" s="367"/>
      <c r="BF14" s="367"/>
      <c r="BG14" s="367"/>
      <c r="BH14" s="367"/>
      <c r="BI14" s="367"/>
      <c r="BJ14" s="367"/>
    </row>
    <row r="15" spans="1:62" s="370" customFormat="1" ht="19.5" customHeight="1" x14ac:dyDescent="0.2">
      <c r="A15" s="79"/>
      <c r="B15" s="561" t="s">
        <v>119</v>
      </c>
      <c r="C15" s="561"/>
      <c r="D15" s="561"/>
      <c r="E15" s="561"/>
      <c r="F15" s="561"/>
      <c r="G15" s="10"/>
      <c r="H15" s="10"/>
      <c r="I15" s="10"/>
      <c r="J15" s="10"/>
      <c r="K15" s="10"/>
      <c r="L15" s="79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  <c r="AK15" s="367"/>
      <c r="AL15" s="367"/>
      <c r="AM15" s="367"/>
      <c r="AN15" s="367"/>
      <c r="AO15" s="367"/>
      <c r="AP15" s="367"/>
      <c r="AQ15" s="367"/>
      <c r="AR15" s="367"/>
      <c r="AS15" s="367"/>
      <c r="AT15" s="367"/>
      <c r="AU15" s="367"/>
      <c r="AV15" s="367"/>
      <c r="AW15" s="367"/>
      <c r="AX15" s="367"/>
      <c r="AY15" s="367"/>
      <c r="AZ15" s="367"/>
      <c r="BA15" s="367"/>
      <c r="BB15" s="367"/>
      <c r="BC15" s="367"/>
      <c r="BD15" s="367"/>
      <c r="BE15" s="367"/>
      <c r="BF15" s="367"/>
      <c r="BG15" s="367"/>
      <c r="BH15" s="367"/>
      <c r="BI15" s="367"/>
      <c r="BJ15" s="367"/>
    </row>
    <row r="16" spans="1:62" s="370" customFormat="1" ht="19.5" customHeight="1" x14ac:dyDescent="0.2">
      <c r="A16" s="79"/>
      <c r="B16" s="561" t="s">
        <v>120</v>
      </c>
      <c r="C16" s="561"/>
      <c r="D16" s="561"/>
      <c r="E16" s="561"/>
      <c r="F16" s="561"/>
      <c r="G16" s="10"/>
      <c r="H16" s="10"/>
      <c r="I16" s="10"/>
      <c r="J16" s="10"/>
      <c r="K16" s="10"/>
      <c r="L16" s="79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7"/>
      <c r="AG16" s="367"/>
      <c r="AH16" s="367"/>
      <c r="AI16" s="367"/>
      <c r="AJ16" s="367"/>
      <c r="AK16" s="367"/>
      <c r="AL16" s="367"/>
      <c r="AM16" s="367"/>
      <c r="AN16" s="367"/>
      <c r="AO16" s="367"/>
      <c r="AP16" s="367"/>
      <c r="AQ16" s="367"/>
      <c r="AR16" s="367"/>
      <c r="AS16" s="367"/>
      <c r="AT16" s="367"/>
      <c r="AU16" s="367"/>
      <c r="AV16" s="367"/>
      <c r="AW16" s="367"/>
      <c r="AX16" s="367"/>
      <c r="AY16" s="367"/>
      <c r="AZ16" s="367"/>
      <c r="BA16" s="367"/>
      <c r="BB16" s="367"/>
      <c r="BC16" s="367"/>
      <c r="BD16" s="367"/>
      <c r="BE16" s="367"/>
      <c r="BF16" s="367"/>
      <c r="BG16" s="367"/>
      <c r="BH16" s="367"/>
      <c r="BI16" s="367"/>
      <c r="BJ16" s="367"/>
    </row>
    <row r="17" spans="1:16" s="369" customFormat="1" ht="42" customHeight="1" x14ac:dyDescent="0.2">
      <c r="A17" s="29"/>
      <c r="B17" s="574" t="s">
        <v>246</v>
      </c>
      <c r="C17" s="575"/>
      <c r="D17" s="575"/>
      <c r="E17" s="575"/>
      <c r="F17" s="575"/>
      <c r="G17" s="575"/>
      <c r="H17" s="575"/>
      <c r="I17" s="575"/>
      <c r="J17" s="575"/>
      <c r="K17" s="576"/>
      <c r="L17" s="29"/>
      <c r="M17" s="367"/>
      <c r="N17" s="367"/>
      <c r="O17" s="367"/>
      <c r="P17" s="367"/>
    </row>
    <row r="18" spans="1:16" s="369" customFormat="1" ht="25.5" customHeight="1" x14ac:dyDescent="0.2">
      <c r="A18" s="29"/>
      <c r="B18" s="567" t="s">
        <v>245</v>
      </c>
      <c r="C18" s="568"/>
      <c r="D18" s="650"/>
      <c r="E18" s="650"/>
      <c r="F18" s="651"/>
      <c r="G18" s="175" t="s">
        <v>220</v>
      </c>
      <c r="H18" s="175" t="s">
        <v>138</v>
      </c>
      <c r="I18" s="175" t="s">
        <v>219</v>
      </c>
      <c r="J18" s="175" t="s">
        <v>221</v>
      </c>
      <c r="K18" s="175" t="s">
        <v>14</v>
      </c>
      <c r="L18" s="29"/>
      <c r="M18" s="367"/>
      <c r="N18" s="367"/>
      <c r="O18" s="367"/>
      <c r="P18" s="367"/>
    </row>
    <row r="19" spans="1:16" s="370" customFormat="1" ht="30" customHeight="1" x14ac:dyDescent="0.2">
      <c r="A19" s="79"/>
      <c r="B19" s="561" t="s">
        <v>121</v>
      </c>
      <c r="C19" s="561" t="s">
        <v>109</v>
      </c>
      <c r="D19" s="561" t="s">
        <v>109</v>
      </c>
      <c r="E19" s="561" t="s">
        <v>109</v>
      </c>
      <c r="F19" s="561" t="s">
        <v>109</v>
      </c>
      <c r="G19" s="10"/>
      <c r="H19" s="10"/>
      <c r="I19" s="10"/>
      <c r="J19" s="10"/>
      <c r="K19" s="10"/>
      <c r="L19" s="79"/>
      <c r="M19" s="367"/>
      <c r="N19" s="367"/>
      <c r="O19" s="367"/>
      <c r="P19" s="367"/>
    </row>
    <row r="20" spans="1:16" s="370" customFormat="1" ht="19.5" customHeight="1" x14ac:dyDescent="0.2">
      <c r="A20" s="79"/>
      <c r="B20" s="561" t="s">
        <v>122</v>
      </c>
      <c r="C20" s="561" t="s">
        <v>113</v>
      </c>
      <c r="D20" s="561" t="s">
        <v>113</v>
      </c>
      <c r="E20" s="561" t="s">
        <v>113</v>
      </c>
      <c r="F20" s="561" t="s">
        <v>113</v>
      </c>
      <c r="G20" s="10"/>
      <c r="H20" s="10"/>
      <c r="I20" s="10"/>
      <c r="J20" s="10"/>
      <c r="K20" s="10"/>
      <c r="L20" s="79"/>
      <c r="M20" s="367"/>
      <c r="N20" s="367"/>
      <c r="O20" s="367"/>
      <c r="P20" s="367"/>
    </row>
    <row r="21" spans="1:16" s="370" customFormat="1" ht="30" customHeight="1" x14ac:dyDescent="0.2">
      <c r="A21" s="79"/>
      <c r="B21" s="561" t="s">
        <v>123</v>
      </c>
      <c r="C21" s="561" t="s">
        <v>117</v>
      </c>
      <c r="D21" s="561" t="s">
        <v>117</v>
      </c>
      <c r="E21" s="561" t="s">
        <v>117</v>
      </c>
      <c r="F21" s="561" t="s">
        <v>117</v>
      </c>
      <c r="G21" s="10"/>
      <c r="H21" s="10"/>
      <c r="I21" s="10"/>
      <c r="J21" s="10"/>
      <c r="K21" s="10"/>
      <c r="L21" s="79"/>
      <c r="M21" s="367"/>
      <c r="N21" s="367"/>
      <c r="O21" s="367"/>
      <c r="P21" s="367"/>
    </row>
    <row r="22" spans="1:16" s="371" customFormat="1" ht="42" customHeight="1" x14ac:dyDescent="0.2">
      <c r="A22" s="112"/>
      <c r="B22" s="574" t="s">
        <v>106</v>
      </c>
      <c r="C22" s="575"/>
      <c r="D22" s="575"/>
      <c r="E22" s="575"/>
      <c r="F22" s="575"/>
      <c r="G22" s="575"/>
      <c r="H22" s="575"/>
      <c r="I22" s="575"/>
      <c r="J22" s="575"/>
      <c r="K22" s="576"/>
      <c r="L22" s="112"/>
      <c r="M22" s="367"/>
      <c r="N22" s="367"/>
      <c r="O22" s="367"/>
      <c r="P22" s="367"/>
    </row>
    <row r="23" spans="1:16" s="369" customFormat="1" ht="25.5" customHeight="1" x14ac:dyDescent="0.2">
      <c r="A23" s="29"/>
      <c r="B23" s="567" t="s">
        <v>245</v>
      </c>
      <c r="C23" s="568"/>
      <c r="D23" s="650"/>
      <c r="E23" s="650"/>
      <c r="F23" s="651"/>
      <c r="G23" s="175" t="s">
        <v>220</v>
      </c>
      <c r="H23" s="175" t="s">
        <v>138</v>
      </c>
      <c r="I23" s="175" t="s">
        <v>219</v>
      </c>
      <c r="J23" s="175" t="s">
        <v>221</v>
      </c>
      <c r="K23" s="175" t="s">
        <v>14</v>
      </c>
      <c r="L23" s="29"/>
      <c r="M23" s="367"/>
      <c r="N23" s="367"/>
      <c r="O23" s="367"/>
      <c r="P23" s="367"/>
    </row>
    <row r="24" spans="1:16" s="370" customFormat="1" ht="19.5" customHeight="1" x14ac:dyDescent="0.2">
      <c r="A24" s="79"/>
      <c r="B24" s="561" t="s">
        <v>124</v>
      </c>
      <c r="C24" s="561" t="s">
        <v>110</v>
      </c>
      <c r="D24" s="561" t="s">
        <v>110</v>
      </c>
      <c r="E24" s="561" t="s">
        <v>110</v>
      </c>
      <c r="F24" s="561" t="s">
        <v>110</v>
      </c>
      <c r="G24" s="10"/>
      <c r="H24" s="10"/>
      <c r="I24" s="10"/>
      <c r="J24" s="10"/>
      <c r="K24" s="10"/>
      <c r="L24" s="79"/>
      <c r="M24" s="367"/>
      <c r="N24" s="367"/>
      <c r="O24" s="367"/>
      <c r="P24" s="367"/>
    </row>
    <row r="25" spans="1:16" s="370" customFormat="1" ht="19.5" customHeight="1" x14ac:dyDescent="0.2">
      <c r="A25" s="79"/>
      <c r="B25" s="561" t="s">
        <v>125</v>
      </c>
      <c r="C25" s="561" t="s">
        <v>114</v>
      </c>
      <c r="D25" s="561" t="s">
        <v>114</v>
      </c>
      <c r="E25" s="561" t="s">
        <v>114</v>
      </c>
      <c r="F25" s="561" t="s">
        <v>114</v>
      </c>
      <c r="G25" s="10"/>
      <c r="H25" s="10"/>
      <c r="I25" s="10"/>
      <c r="J25" s="10"/>
      <c r="K25" s="10"/>
      <c r="L25" s="79"/>
      <c r="M25" s="367"/>
      <c r="N25" s="367"/>
      <c r="O25" s="367"/>
      <c r="P25" s="367"/>
    </row>
    <row r="26" spans="1:16" s="369" customFormat="1" ht="27.75" customHeight="1" x14ac:dyDescent="0.2">
      <c r="A26" s="29"/>
      <c r="B26" s="652" t="s">
        <v>55</v>
      </c>
      <c r="C26" s="653"/>
      <c r="D26" s="653"/>
      <c r="E26" s="653"/>
      <c r="F26" s="653"/>
      <c r="G26" s="653"/>
      <c r="H26" s="653"/>
      <c r="I26" s="653"/>
      <c r="J26" s="653"/>
      <c r="K26" s="654"/>
      <c r="L26" s="29"/>
      <c r="M26" s="367"/>
      <c r="N26" s="367"/>
      <c r="O26" s="367"/>
      <c r="P26" s="367"/>
    </row>
    <row r="27" spans="1:16" s="369" customFormat="1" ht="25.5" customHeight="1" x14ac:dyDescent="0.2">
      <c r="A27" s="29"/>
      <c r="B27" s="567" t="s">
        <v>245</v>
      </c>
      <c r="C27" s="568"/>
      <c r="D27" s="650"/>
      <c r="E27" s="650"/>
      <c r="F27" s="651"/>
      <c r="G27" s="175" t="s">
        <v>220</v>
      </c>
      <c r="H27" s="175" t="s">
        <v>138</v>
      </c>
      <c r="I27" s="175" t="s">
        <v>219</v>
      </c>
      <c r="J27" s="175" t="s">
        <v>221</v>
      </c>
      <c r="K27" s="175" t="s">
        <v>14</v>
      </c>
      <c r="L27" s="29"/>
      <c r="M27" s="367"/>
      <c r="N27" s="367"/>
      <c r="O27" s="367"/>
      <c r="P27" s="367"/>
    </row>
    <row r="28" spans="1:16" s="372" customFormat="1" ht="19.5" customHeight="1" x14ac:dyDescent="0.2">
      <c r="A28" s="80"/>
      <c r="B28" s="561" t="s">
        <v>126</v>
      </c>
      <c r="C28" s="561" t="s">
        <v>107</v>
      </c>
      <c r="D28" s="561" t="s">
        <v>107</v>
      </c>
      <c r="E28" s="561" t="s">
        <v>107</v>
      </c>
      <c r="F28" s="561" t="s">
        <v>107</v>
      </c>
      <c r="G28" s="10"/>
      <c r="H28" s="10"/>
      <c r="I28" s="10"/>
      <c r="J28" s="10"/>
      <c r="K28" s="10"/>
      <c r="L28" s="80"/>
      <c r="M28" s="367"/>
      <c r="N28" s="367"/>
      <c r="O28" s="367"/>
      <c r="P28" s="367"/>
    </row>
    <row r="29" spans="1:16" s="372" customFormat="1" ht="19.5" customHeight="1" x14ac:dyDescent="0.2">
      <c r="A29" s="80"/>
      <c r="B29" s="561" t="s">
        <v>127</v>
      </c>
      <c r="C29" s="561" t="s">
        <v>111</v>
      </c>
      <c r="D29" s="561" t="s">
        <v>111</v>
      </c>
      <c r="E29" s="561" t="s">
        <v>111</v>
      </c>
      <c r="F29" s="561" t="s">
        <v>111</v>
      </c>
      <c r="G29" s="10"/>
      <c r="H29" s="10"/>
      <c r="I29" s="10"/>
      <c r="J29" s="10"/>
      <c r="K29" s="10"/>
      <c r="L29" s="80"/>
      <c r="M29" s="367"/>
      <c r="N29" s="367"/>
      <c r="O29" s="367"/>
      <c r="P29" s="367"/>
    </row>
    <row r="30" spans="1:16" s="372" customFormat="1" ht="19.5" customHeight="1" x14ac:dyDescent="0.2">
      <c r="A30" s="80"/>
      <c r="B30" s="561" t="s">
        <v>128</v>
      </c>
      <c r="C30" s="561" t="s">
        <v>115</v>
      </c>
      <c r="D30" s="561" t="s">
        <v>115</v>
      </c>
      <c r="E30" s="561" t="s">
        <v>115</v>
      </c>
      <c r="F30" s="561" t="s">
        <v>115</v>
      </c>
      <c r="G30" s="10"/>
      <c r="H30" s="10"/>
      <c r="I30" s="10"/>
      <c r="J30" s="10"/>
      <c r="K30" s="10"/>
      <c r="L30" s="80"/>
      <c r="M30" s="367"/>
      <c r="N30" s="367"/>
      <c r="O30" s="367"/>
      <c r="P30" s="367"/>
    </row>
    <row r="31" spans="1:16" s="369" customFormat="1" ht="39" customHeight="1" x14ac:dyDescent="0.2">
      <c r="A31" s="29"/>
      <c r="B31" s="570" t="s">
        <v>56</v>
      </c>
      <c r="C31" s="571"/>
      <c r="D31" s="571"/>
      <c r="E31" s="571"/>
      <c r="F31" s="571"/>
      <c r="G31" s="571"/>
      <c r="H31" s="571"/>
      <c r="I31" s="571"/>
      <c r="J31" s="571"/>
      <c r="K31" s="572"/>
      <c r="L31" s="54"/>
      <c r="M31" s="367"/>
      <c r="N31" s="367"/>
      <c r="O31" s="367"/>
      <c r="P31" s="367"/>
    </row>
    <row r="32" spans="1:16" s="369" customFormat="1" ht="25.5" customHeight="1" x14ac:dyDescent="0.2">
      <c r="A32" s="29"/>
      <c r="B32" s="567" t="s">
        <v>245</v>
      </c>
      <c r="C32" s="568"/>
      <c r="D32" s="650"/>
      <c r="E32" s="650"/>
      <c r="F32" s="651"/>
      <c r="G32" s="175" t="s">
        <v>220</v>
      </c>
      <c r="H32" s="175" t="s">
        <v>138</v>
      </c>
      <c r="I32" s="175" t="s">
        <v>219</v>
      </c>
      <c r="J32" s="175" t="s">
        <v>221</v>
      </c>
      <c r="K32" s="175" t="s">
        <v>14</v>
      </c>
      <c r="L32" s="29"/>
      <c r="M32" s="367"/>
      <c r="N32" s="367"/>
      <c r="O32" s="367"/>
      <c r="P32" s="367"/>
    </row>
    <row r="33" spans="1:12" s="370" customFormat="1" ht="18" customHeight="1" x14ac:dyDescent="0.2">
      <c r="A33" s="79"/>
      <c r="B33" s="561" t="s">
        <v>129</v>
      </c>
      <c r="C33" s="561" t="s">
        <v>108</v>
      </c>
      <c r="D33" s="561" t="s">
        <v>108</v>
      </c>
      <c r="E33" s="561" t="s">
        <v>108</v>
      </c>
      <c r="F33" s="561" t="s">
        <v>108</v>
      </c>
      <c r="G33" s="10"/>
      <c r="H33" s="10"/>
      <c r="I33" s="10"/>
      <c r="J33" s="10"/>
      <c r="K33" s="10"/>
      <c r="L33" s="79"/>
    </row>
    <row r="34" spans="1:12" s="370" customFormat="1" ht="18" customHeight="1" x14ac:dyDescent="0.2">
      <c r="A34" s="79"/>
      <c r="B34" s="561" t="s">
        <v>130</v>
      </c>
      <c r="C34" s="561" t="s">
        <v>112</v>
      </c>
      <c r="D34" s="561" t="s">
        <v>112</v>
      </c>
      <c r="E34" s="561" t="s">
        <v>112</v>
      </c>
      <c r="F34" s="561" t="s">
        <v>112</v>
      </c>
      <c r="G34" s="10"/>
      <c r="H34" s="10"/>
      <c r="I34" s="10"/>
      <c r="J34" s="10"/>
      <c r="K34" s="10"/>
      <c r="L34" s="79"/>
    </row>
    <row r="35" spans="1:12" s="370" customFormat="1" ht="18" customHeight="1" x14ac:dyDescent="0.2">
      <c r="A35" s="79"/>
      <c r="B35" s="561" t="s">
        <v>131</v>
      </c>
      <c r="C35" s="561" t="s">
        <v>116</v>
      </c>
      <c r="D35" s="561" t="s">
        <v>116</v>
      </c>
      <c r="E35" s="561" t="s">
        <v>116</v>
      </c>
      <c r="F35" s="561" t="s">
        <v>116</v>
      </c>
      <c r="G35" s="10"/>
      <c r="H35" s="10"/>
      <c r="I35" s="10"/>
      <c r="J35" s="10"/>
      <c r="K35" s="10"/>
      <c r="L35" s="79"/>
    </row>
    <row r="36" spans="1:12" s="370" customFormat="1" ht="3" customHeight="1" x14ac:dyDescent="0.2">
      <c r="A36" s="79"/>
      <c r="B36" s="83"/>
      <c r="C36" s="88"/>
      <c r="D36" s="83"/>
      <c r="E36" s="83"/>
      <c r="F36" s="83"/>
      <c r="G36" s="53"/>
      <c r="H36" s="53"/>
      <c r="I36" s="62"/>
      <c r="J36" s="53"/>
      <c r="K36" s="89"/>
      <c r="L36" s="79"/>
    </row>
    <row r="37" spans="1:12" s="369" customFormat="1" x14ac:dyDescent="0.2">
      <c r="A37" s="29"/>
      <c r="B37" s="84" t="s">
        <v>43</v>
      </c>
      <c r="C37" s="176" t="str">
        <f>'tablas de calculo'!V4</f>
        <v>Verifica la evaluación</v>
      </c>
      <c r="D37" s="65"/>
      <c r="E37" s="36"/>
      <c r="F37" s="36"/>
      <c r="G37" s="36"/>
      <c r="H37" s="36"/>
      <c r="I37" s="36"/>
      <c r="J37" s="36"/>
      <c r="K37" s="36"/>
      <c r="L37" s="29"/>
    </row>
    <row r="38" spans="1:12" s="369" customFormat="1" x14ac:dyDescent="0.2">
      <c r="A38" s="29"/>
      <c r="B38" s="84" t="s">
        <v>1</v>
      </c>
      <c r="C38" s="176" t="str">
        <f>'tablas de calculo'!V8</f>
        <v>Verifica la evaluación</v>
      </c>
      <c r="D38" s="36"/>
      <c r="E38" s="36"/>
      <c r="F38" s="36"/>
      <c r="G38" s="36"/>
      <c r="H38" s="36"/>
      <c r="I38" s="36"/>
      <c r="J38" s="36"/>
      <c r="K38" s="36"/>
      <c r="L38" s="29"/>
    </row>
    <row r="39" spans="1:12" s="369" customFormat="1" x14ac:dyDescent="0.2">
      <c r="A39" s="29"/>
      <c r="B39" s="85" t="s">
        <v>2</v>
      </c>
      <c r="C39" s="176" t="str">
        <f>'tablas de calculo'!V11</f>
        <v>Verifica la evaluación</v>
      </c>
      <c r="D39" s="36"/>
      <c r="E39" s="648"/>
      <c r="F39" s="648"/>
      <c r="G39" s="648"/>
      <c r="H39" s="45"/>
      <c r="I39" s="5"/>
      <c r="J39" s="5"/>
      <c r="K39" s="5"/>
      <c r="L39" s="29"/>
    </row>
    <row r="40" spans="1:12" s="369" customFormat="1" x14ac:dyDescent="0.2">
      <c r="A40" s="29"/>
      <c r="B40" s="85" t="s">
        <v>4</v>
      </c>
      <c r="C40" s="176" t="str">
        <f>'tablas de calculo'!V15</f>
        <v>Verifica la evaluacion</v>
      </c>
      <c r="D40" s="36"/>
      <c r="E40" s="648"/>
      <c r="F40" s="648"/>
      <c r="G40" s="648"/>
      <c r="H40" s="47"/>
      <c r="I40" s="1"/>
      <c r="J40" s="5"/>
      <c r="K40" s="5"/>
      <c r="L40" s="29"/>
    </row>
    <row r="41" spans="1:12" s="369" customFormat="1" ht="13.5" thickBot="1" x14ac:dyDescent="0.25">
      <c r="A41" s="29"/>
      <c r="B41" s="85" t="s">
        <v>3</v>
      </c>
      <c r="C41" s="177" t="str">
        <f>'tablas de calculo'!V19</f>
        <v>Verifica la evaluación</v>
      </c>
      <c r="D41" s="36"/>
      <c r="E41" s="648"/>
      <c r="F41" s="648"/>
      <c r="G41" s="648"/>
      <c r="H41" s="36"/>
      <c r="I41" s="5"/>
      <c r="J41" s="5"/>
      <c r="K41" s="2"/>
      <c r="L41" s="29"/>
    </row>
    <row r="42" spans="1:12" s="369" customFormat="1" ht="25.5" customHeight="1" x14ac:dyDescent="0.2">
      <c r="A42" s="29"/>
      <c r="B42" s="86" t="s">
        <v>6</v>
      </c>
      <c r="C42" s="178">
        <f>'tablas de calculo'!V20</f>
        <v>0</v>
      </c>
      <c r="D42" s="90"/>
      <c r="E42" s="649"/>
      <c r="F42" s="649"/>
      <c r="G42" s="649"/>
      <c r="H42" s="36"/>
      <c r="I42" s="5"/>
      <c r="J42" s="5"/>
      <c r="K42" s="6"/>
      <c r="L42" s="29"/>
    </row>
    <row r="43" spans="1:12" s="369" customFormat="1" ht="32.25" customHeight="1" x14ac:dyDescent="0.2">
      <c r="A43" s="29"/>
      <c r="B43" s="86" t="s">
        <v>7</v>
      </c>
      <c r="C43" s="175" t="str">
        <f>'tablas de calculo'!V22</f>
        <v>Aplica la evaluación</v>
      </c>
      <c r="D43" s="36"/>
      <c r="E43" s="647" t="s">
        <v>208</v>
      </c>
      <c r="F43" s="647"/>
      <c r="G43" s="647"/>
      <c r="H43" s="36"/>
      <c r="I43" s="647" t="s">
        <v>187</v>
      </c>
      <c r="J43" s="647"/>
      <c r="K43" s="647"/>
      <c r="L43" s="29"/>
    </row>
    <row r="44" spans="1:12" s="369" customFormat="1" ht="27.75" customHeight="1" x14ac:dyDescent="0.2">
      <c r="A44" s="29"/>
      <c r="B44" s="87"/>
      <c r="C44" s="43"/>
      <c r="D44" s="36"/>
      <c r="E44" s="111"/>
      <c r="F44" s="29"/>
      <c r="G44" s="111"/>
      <c r="H44" s="91"/>
      <c r="I44" s="586">
        <f>'vcai-CAPACITACION'!G6</f>
        <v>0</v>
      </c>
      <c r="J44" s="586"/>
      <c r="K44" s="58"/>
      <c r="L44" s="29"/>
    </row>
    <row r="45" spans="1:12" s="369" customFormat="1" ht="25.5" customHeight="1" x14ac:dyDescent="0.2">
      <c r="A45" s="29"/>
      <c r="B45" s="36"/>
      <c r="C45" s="36"/>
      <c r="D45" s="36"/>
      <c r="E45" s="66" t="s">
        <v>165</v>
      </c>
      <c r="F45" s="36"/>
      <c r="G45" s="66" t="s">
        <v>157</v>
      </c>
      <c r="H45" s="81"/>
      <c r="I45" s="646" t="str">
        <f>'vcai-CAPACITACION'!G7</f>
        <v>AÑO DE LA EVALUACIÓN</v>
      </c>
      <c r="J45" s="646"/>
      <c r="K45" s="45"/>
      <c r="L45" s="29"/>
    </row>
    <row r="46" spans="1:12" s="369" customFormat="1" ht="19.5" customHeight="1" x14ac:dyDescent="0.2">
      <c r="A46" s="29"/>
      <c r="B46" s="643" t="s">
        <v>47</v>
      </c>
      <c r="C46" s="644"/>
      <c r="D46" s="644"/>
      <c r="E46" s="644"/>
      <c r="F46" s="644"/>
      <c r="G46" s="644"/>
      <c r="H46" s="644"/>
      <c r="I46" s="644"/>
      <c r="J46" s="644"/>
      <c r="K46" s="645"/>
      <c r="L46" s="29"/>
    </row>
    <row r="47" spans="1:12" s="369" customFormat="1" ht="25.5" customHeight="1" x14ac:dyDescent="0.2">
      <c r="A47" s="29"/>
      <c r="B47" s="641"/>
      <c r="C47" s="642"/>
      <c r="D47" s="259" t="s">
        <v>99</v>
      </c>
      <c r="E47" s="639"/>
      <c r="F47" s="639"/>
      <c r="G47" s="639"/>
      <c r="H47" s="639"/>
      <c r="I47" s="639"/>
      <c r="J47" s="639"/>
      <c r="K47" s="640"/>
      <c r="L47" s="29"/>
    </row>
    <row r="48" spans="1:12" s="369" customFormat="1" ht="25.5" customHeight="1" x14ac:dyDescent="0.2">
      <c r="A48" s="29"/>
      <c r="B48" s="641"/>
      <c r="C48" s="642"/>
      <c r="D48" s="260" t="s">
        <v>99</v>
      </c>
      <c r="E48" s="639"/>
      <c r="F48" s="639"/>
      <c r="G48" s="639"/>
      <c r="H48" s="639"/>
      <c r="I48" s="639"/>
      <c r="J48" s="639"/>
      <c r="K48" s="640"/>
      <c r="L48" s="29"/>
    </row>
    <row r="49" spans="1:12" s="369" customFormat="1" ht="25.5" customHeight="1" x14ac:dyDescent="0.2">
      <c r="A49" s="29"/>
      <c r="B49" s="641"/>
      <c r="C49" s="642"/>
      <c r="D49" s="260" t="s">
        <v>99</v>
      </c>
      <c r="E49" s="639"/>
      <c r="F49" s="639"/>
      <c r="G49" s="639"/>
      <c r="H49" s="639"/>
      <c r="I49" s="639"/>
      <c r="J49" s="639"/>
      <c r="K49" s="640"/>
      <c r="L49" s="29"/>
    </row>
    <row r="50" spans="1:12" s="369" customFormat="1" ht="25.5" customHeight="1" x14ac:dyDescent="0.2">
      <c r="A50" s="29"/>
      <c r="B50" s="641"/>
      <c r="C50" s="642"/>
      <c r="D50" s="260" t="s">
        <v>99</v>
      </c>
      <c r="E50" s="639"/>
      <c r="F50" s="639"/>
      <c r="G50" s="639"/>
      <c r="H50" s="639"/>
      <c r="I50" s="639"/>
      <c r="J50" s="639"/>
      <c r="K50" s="640"/>
      <c r="L50" s="29"/>
    </row>
    <row r="51" spans="1:12" s="369" customFormat="1" ht="25.5" customHeight="1" x14ac:dyDescent="0.2">
      <c r="A51" s="29"/>
      <c r="B51" s="641"/>
      <c r="C51" s="642"/>
      <c r="D51" s="260" t="s">
        <v>99</v>
      </c>
      <c r="E51" s="639"/>
      <c r="F51" s="639"/>
      <c r="G51" s="639"/>
      <c r="H51" s="639"/>
      <c r="I51" s="639"/>
      <c r="J51" s="639"/>
      <c r="K51" s="640"/>
      <c r="L51" s="29"/>
    </row>
    <row r="52" spans="1:12" s="369" customFormat="1" ht="25.5" customHeight="1" x14ac:dyDescent="0.2">
      <c r="A52" s="29"/>
      <c r="B52" s="641"/>
      <c r="C52" s="642"/>
      <c r="D52" s="260" t="s">
        <v>99</v>
      </c>
      <c r="E52" s="639"/>
      <c r="F52" s="639"/>
      <c r="G52" s="639"/>
      <c r="H52" s="639"/>
      <c r="I52" s="639"/>
      <c r="J52" s="639"/>
      <c r="K52" s="640"/>
      <c r="L52" s="29"/>
    </row>
    <row r="53" spans="1:12" s="369" customFormat="1" ht="25.5" customHeight="1" x14ac:dyDescent="0.2">
      <c r="A53" s="29"/>
      <c r="B53" s="641"/>
      <c r="C53" s="642"/>
      <c r="D53" s="260" t="s">
        <v>99</v>
      </c>
      <c r="E53" s="639"/>
      <c r="F53" s="639"/>
      <c r="G53" s="639"/>
      <c r="H53" s="639"/>
      <c r="I53" s="639"/>
      <c r="J53" s="639"/>
      <c r="K53" s="640"/>
      <c r="L53" s="29"/>
    </row>
    <row r="54" spans="1:12" s="369" customFormat="1" x14ac:dyDescent="0.2">
      <c r="A54" s="29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29"/>
    </row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" right="0" top="0" bottom="0" header="0" footer="0"/>
      <printOptions horizontalCentered="1"/>
      <pageSetup scale="60" orientation="portrait" r:id="rId1"/>
      <headerFooter alignWithMargins="0"/>
    </customSheetView>
  </customSheetViews>
  <mergeCells count="61">
    <mergeCell ref="B19:F19"/>
    <mergeCell ref="B1:K1"/>
    <mergeCell ref="B14:F14"/>
    <mergeCell ref="B15:F15"/>
    <mergeCell ref="B12:K12"/>
    <mergeCell ref="B3:E3"/>
    <mergeCell ref="B13:F13"/>
    <mergeCell ref="G7:K7"/>
    <mergeCell ref="G4:H4"/>
    <mergeCell ref="G3:H3"/>
    <mergeCell ref="J3:K3"/>
    <mergeCell ref="B6:H6"/>
    <mergeCell ref="J6:K6"/>
    <mergeCell ref="B7:E7"/>
    <mergeCell ref="J4:K4"/>
    <mergeCell ref="B5:H5"/>
    <mergeCell ref="J5:K5"/>
    <mergeCell ref="B27:F27"/>
    <mergeCell ref="B4:E4"/>
    <mergeCell ref="B16:F16"/>
    <mergeCell ref="B17:K17"/>
    <mergeCell ref="B9:K9"/>
    <mergeCell ref="B10:K10"/>
    <mergeCell ref="G8:K8"/>
    <mergeCell ref="B8:E8"/>
    <mergeCell ref="B22:K22"/>
    <mergeCell ref="B24:F24"/>
    <mergeCell ref="B26:K26"/>
    <mergeCell ref="B20:F20"/>
    <mergeCell ref="B21:F21"/>
    <mergeCell ref="B18:F18"/>
    <mergeCell ref="B23:F23"/>
    <mergeCell ref="B25:F25"/>
    <mergeCell ref="B28:F28"/>
    <mergeCell ref="B29:F29"/>
    <mergeCell ref="I43:K43"/>
    <mergeCell ref="B34:F34"/>
    <mergeCell ref="B35:F35"/>
    <mergeCell ref="E43:G43"/>
    <mergeCell ref="E39:G42"/>
    <mergeCell ref="B32:F32"/>
    <mergeCell ref="B33:F33"/>
    <mergeCell ref="E48:K48"/>
    <mergeCell ref="E49:K49"/>
    <mergeCell ref="B48:C48"/>
    <mergeCell ref="B49:C49"/>
    <mergeCell ref="B30:F30"/>
    <mergeCell ref="B46:K46"/>
    <mergeCell ref="B31:K31"/>
    <mergeCell ref="B47:C47"/>
    <mergeCell ref="E47:K47"/>
    <mergeCell ref="I44:J44"/>
    <mergeCell ref="I45:J45"/>
    <mergeCell ref="E51:K51"/>
    <mergeCell ref="E53:K53"/>
    <mergeCell ref="E50:K50"/>
    <mergeCell ref="B51:C51"/>
    <mergeCell ref="B53:C53"/>
    <mergeCell ref="B52:C52"/>
    <mergeCell ref="B50:C50"/>
    <mergeCell ref="E52:K52"/>
  </mergeCells>
  <phoneticPr fontId="0" type="noConversion"/>
  <dataValidations count="7">
    <dataValidation type="textLength" operator="equal" allowBlank="1" showInputMessage="1" showErrorMessage="1" error="ANOTAR A 13 POSICIONES EL RFC DEL EVALUADOR" sqref="E44">
      <formula1>13</formula1>
    </dataValidation>
    <dataValidation type="textLength" operator="equal" allowBlank="1" showInputMessage="1" showErrorMessage="1" error="ANOTAR A 18 POSICIONES EL CURP DEL EVALUADOR" sqref="G44:H44">
      <formula1>18</formula1>
    </dataValidation>
    <dataValidation type="custom" allowBlank="1" showInputMessage="1" showErrorMessage="1" error="Elije una sola opción en los parámetros de evaluación" sqref="G16:K16">
      <formula1>COUNTIF($G$16:$K$16,G16)=1</formula1>
    </dataValidation>
    <dataValidation type="custom" allowBlank="1" showInputMessage="1" showErrorMessage="1" error="Elije una sola opción en los parámetros de evaluación" sqref="G15:K15">
      <formula1>COUNTIF($G$15:$K$15,G15)=1</formula1>
    </dataValidation>
    <dataValidation type="custom" allowBlank="1" showInputMessage="1" showErrorMessage="1" error="Elije una sola opción en los parámetros de evaluación" sqref="G14:K14">
      <formula1>COUNTIF($G$14:$K$14,G14)=1</formula1>
    </dataValidation>
    <dataValidation type="custom" allowBlank="1" showInputMessage="1" showErrorMessage="1" error="Elije una sola opción en los parámetros de evaluación" sqref="G19:K21 G24:K25 G28:K30 G33:K35">
      <formula1>COUNTIF($G19:$K19,G19)=1</formula1>
    </dataValidation>
    <dataValidation type="list" errorStyle="information" allowBlank="1" showInputMessage="1" showErrorMessage="1" error="ANOTE EL NOMBRE" prompt="DESCRIBA Y ESPECÍFIQUE,EN SU CASO, EL TIPO DE ACCIÓN CORRECTIVA O DE MEJORA DEL DESEMPEÑO QUE CONSIDERE NECESARIO O ADECUADO._x000a_ESTAS ACCIONES PUEDEN INCLUIR:" sqref="B47:C53">
      <formula1>"APRENDIZAJE DE HABILIDADES O CONOCIMIENTOS ESPECIFICOS,ASESORIA PERSONALIZADA,FACULTAMIENTO,SEGUIMIENTO ESPECIAL,OTROS"</formula1>
    </dataValidation>
  </dataValidations>
  <printOptions horizontalCentered="1"/>
  <pageMargins left="0" right="0" top="0" bottom="0" header="0" footer="0"/>
  <pageSetup scale="56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BK159"/>
  <sheetViews>
    <sheetView showGridLines="0" zoomScale="75" zoomScaleNormal="75" zoomScaleSheetLayoutView="50" workbookViewId="0"/>
  </sheetViews>
  <sheetFormatPr baseColWidth="10" defaultColWidth="0" defaultRowHeight="12.75" customHeight="1" zeroHeight="1" x14ac:dyDescent="0.2"/>
  <cols>
    <col min="1" max="1" width="1.7109375" customWidth="1"/>
    <col min="2" max="2" width="22.28515625" customWidth="1"/>
    <col min="3" max="3" width="19.7109375" customWidth="1"/>
    <col min="4" max="4" width="16.140625" customWidth="1"/>
    <col min="5" max="5" width="18.140625" customWidth="1"/>
    <col min="6" max="6" width="14.42578125" customWidth="1"/>
    <col min="7" max="7" width="18.85546875" customWidth="1"/>
    <col min="8" max="8" width="17" customWidth="1"/>
    <col min="9" max="9" width="19.28515625" customWidth="1"/>
    <col min="10" max="10" width="16" customWidth="1"/>
    <col min="11" max="11" width="20.42578125" customWidth="1"/>
    <col min="12" max="12" width="23.140625" customWidth="1"/>
    <col min="13" max="13" width="20.42578125" customWidth="1"/>
    <col min="14" max="14" width="1.7109375" customWidth="1"/>
    <col min="15" max="16384" width="1.7109375" hidden="1"/>
  </cols>
  <sheetData>
    <row r="1" spans="1:63" s="374" customFormat="1" ht="33" customHeight="1" x14ac:dyDescent="0.2">
      <c r="A1" s="31"/>
      <c r="B1" s="373" t="s">
        <v>236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6"/>
      <c r="N1" s="35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</row>
    <row r="2" spans="1:63" s="374" customFormat="1" ht="3" customHeight="1" x14ac:dyDescent="0.2">
      <c r="A2" s="3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35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</row>
    <row r="3" spans="1:63" s="375" customFormat="1" ht="24.95" customHeight="1" x14ac:dyDescent="0.2">
      <c r="A3" s="29"/>
      <c r="B3" s="552">
        <f>'vcai-3°EVALUADOR'!B7</f>
        <v>0</v>
      </c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5"/>
      <c r="N3" s="72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</row>
    <row r="4" spans="1:63" s="376" customFormat="1" ht="12.75" customHeight="1" x14ac:dyDescent="0.2">
      <c r="A4" s="113"/>
      <c r="B4" s="468" t="str">
        <f>'vcai-3°EVALUADOR'!B8</f>
        <v>NOMBRE DE LA DEPENDENCIA U ÓRGANO ADMINISTRATIVO DESCONCENTRADO</v>
      </c>
      <c r="C4" s="612"/>
      <c r="D4" s="612"/>
      <c r="E4" s="612"/>
      <c r="F4" s="612"/>
      <c r="G4" s="612"/>
      <c r="H4" s="612"/>
      <c r="I4" s="612"/>
      <c r="J4" s="612"/>
      <c r="K4" s="612"/>
      <c r="L4" s="612"/>
      <c r="M4" s="669"/>
      <c r="N4" s="11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</row>
    <row r="5" spans="1:63" s="375" customFormat="1" ht="24.95" customHeight="1" x14ac:dyDescent="0.2">
      <c r="A5" s="29"/>
      <c r="B5" s="530">
        <f>'vcai-3°EVALUADOR'!G7</f>
        <v>0</v>
      </c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532"/>
      <c r="N5" s="72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</row>
    <row r="6" spans="1:63" s="376" customFormat="1" ht="12" customHeight="1" x14ac:dyDescent="0.2">
      <c r="A6" s="113"/>
      <c r="B6" s="468" t="str">
        <f>'vcai-3°EVALUADOR'!G8</f>
        <v>CLAVE Y NOMBRE DE LA UNIDAD ADMINISTRATIVA RESPONSABLE</v>
      </c>
      <c r="C6" s="612"/>
      <c r="D6" s="612"/>
      <c r="E6" s="612"/>
      <c r="F6" s="612"/>
      <c r="G6" s="612"/>
      <c r="H6" s="612"/>
      <c r="I6" s="612"/>
      <c r="J6" s="612"/>
      <c r="K6" s="612"/>
      <c r="L6" s="612"/>
      <c r="M6" s="669"/>
      <c r="N6" s="114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</row>
    <row r="7" spans="1:63" s="375" customFormat="1" ht="24.95" customHeight="1" x14ac:dyDescent="0.2">
      <c r="A7" s="29"/>
      <c r="B7" s="530">
        <f>'vcai-3°EVALUADOR'!B9</f>
        <v>0</v>
      </c>
      <c r="C7" s="531"/>
      <c r="D7" s="531"/>
      <c r="E7" s="531"/>
      <c r="F7" s="531"/>
      <c r="G7" s="531"/>
      <c r="H7" s="531"/>
      <c r="I7" s="531"/>
      <c r="J7" s="531"/>
      <c r="K7" s="531"/>
      <c r="L7" s="531"/>
      <c r="M7" s="532"/>
      <c r="N7" s="72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</row>
    <row r="8" spans="1:63" s="376" customFormat="1" ht="12" customHeight="1" x14ac:dyDescent="0.2">
      <c r="A8" s="113"/>
      <c r="B8" s="670" t="str">
        <f>'vcai-3°EVALUADOR'!B10</f>
        <v>LUGAR y FECHA DE LA APLICACIÓN</v>
      </c>
      <c r="C8" s="671"/>
      <c r="D8" s="671"/>
      <c r="E8" s="671"/>
      <c r="F8" s="671"/>
      <c r="G8" s="671"/>
      <c r="H8" s="671"/>
      <c r="I8" s="671"/>
      <c r="J8" s="671"/>
      <c r="K8" s="671"/>
      <c r="L8" s="671"/>
      <c r="M8" s="672"/>
      <c r="N8" s="114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</row>
    <row r="9" spans="1:63" s="377" customFormat="1" ht="3" customHeight="1" x14ac:dyDescent="0.2">
      <c r="A9" s="29"/>
      <c r="B9" s="157"/>
      <c r="C9" s="157"/>
      <c r="D9" s="157"/>
      <c r="E9" s="157"/>
      <c r="F9" s="157"/>
      <c r="G9" s="157"/>
      <c r="H9" s="157"/>
      <c r="I9" s="262"/>
      <c r="J9" s="262"/>
      <c r="K9" s="262"/>
      <c r="L9" s="262"/>
      <c r="M9" s="263"/>
      <c r="N9" s="56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</row>
    <row r="10" spans="1:63" s="377" customFormat="1" ht="15.2" customHeight="1" x14ac:dyDescent="0.2">
      <c r="A10" s="29"/>
      <c r="B10" s="615" t="s">
        <v>175</v>
      </c>
      <c r="C10" s="616"/>
      <c r="D10" s="616"/>
      <c r="E10" s="616"/>
      <c r="F10" s="616"/>
      <c r="G10" s="616"/>
      <c r="H10" s="500"/>
      <c r="I10" s="662" t="s">
        <v>17</v>
      </c>
      <c r="J10" s="663"/>
      <c r="K10" s="663"/>
      <c r="L10" s="663"/>
      <c r="M10" s="664"/>
      <c r="N10" s="56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</row>
    <row r="11" spans="1:63" s="377" customFormat="1" ht="30.75" customHeight="1" x14ac:dyDescent="0.2">
      <c r="A11" s="29"/>
      <c r="B11" s="619"/>
      <c r="C11" s="620"/>
      <c r="D11" s="620"/>
      <c r="E11" s="620"/>
      <c r="F11" s="620"/>
      <c r="G11" s="620"/>
      <c r="H11" s="621"/>
      <c r="I11" s="665" t="s">
        <v>166</v>
      </c>
      <c r="J11" s="666"/>
      <c r="K11" s="666"/>
      <c r="L11" s="666"/>
      <c r="M11" s="667"/>
      <c r="N11" s="56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</row>
    <row r="12" spans="1:63" s="377" customFormat="1" ht="123" customHeight="1" x14ac:dyDescent="0.2">
      <c r="A12" s="29"/>
      <c r="B12" s="656"/>
      <c r="C12" s="657"/>
      <c r="D12" s="657"/>
      <c r="E12" s="657"/>
      <c r="F12" s="657"/>
      <c r="G12" s="657"/>
      <c r="H12" s="658"/>
      <c r="I12" s="264" t="s">
        <v>140</v>
      </c>
      <c r="J12" s="264" t="s">
        <v>141</v>
      </c>
      <c r="K12" s="264" t="s">
        <v>212</v>
      </c>
      <c r="L12" s="264" t="s">
        <v>213</v>
      </c>
      <c r="M12" s="264" t="s">
        <v>222</v>
      </c>
      <c r="N12" s="56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</row>
    <row r="13" spans="1:63" s="377" customFormat="1" ht="34.5" customHeight="1" x14ac:dyDescent="0.2">
      <c r="A13" s="29"/>
      <c r="B13" s="265" t="s">
        <v>15</v>
      </c>
      <c r="C13" s="14"/>
      <c r="D13" s="410" t="s">
        <v>230</v>
      </c>
      <c r="E13" s="411"/>
      <c r="F13" s="15"/>
      <c r="G13" s="265" t="s">
        <v>16</v>
      </c>
      <c r="H13" s="16"/>
      <c r="I13" s="17"/>
      <c r="J13" s="17"/>
      <c r="K13" s="17"/>
      <c r="L13" s="17"/>
      <c r="M13" s="17"/>
      <c r="N13" s="5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</row>
    <row r="14" spans="1:63" s="377" customFormat="1" ht="15.2" customHeight="1" x14ac:dyDescent="0.2">
      <c r="A14" s="29"/>
      <c r="B14" s="615" t="s">
        <v>176</v>
      </c>
      <c r="C14" s="616"/>
      <c r="D14" s="616"/>
      <c r="E14" s="616"/>
      <c r="F14" s="616"/>
      <c r="G14" s="616"/>
      <c r="H14" s="500"/>
      <c r="I14" s="662" t="s">
        <v>17</v>
      </c>
      <c r="J14" s="663"/>
      <c r="K14" s="663"/>
      <c r="L14" s="663"/>
      <c r="M14" s="664"/>
      <c r="N14" s="56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</row>
    <row r="15" spans="1:63" s="377" customFormat="1" ht="30.75" customHeight="1" x14ac:dyDescent="0.2">
      <c r="A15" s="29"/>
      <c r="B15" s="619"/>
      <c r="C15" s="620"/>
      <c r="D15" s="620"/>
      <c r="E15" s="620"/>
      <c r="F15" s="620"/>
      <c r="G15" s="620"/>
      <c r="H15" s="621"/>
      <c r="I15" s="665" t="s">
        <v>166</v>
      </c>
      <c r="J15" s="666"/>
      <c r="K15" s="666"/>
      <c r="L15" s="666"/>
      <c r="M15" s="667"/>
      <c r="N15" s="56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</row>
    <row r="16" spans="1:63" s="377" customFormat="1" ht="123" customHeight="1" x14ac:dyDescent="0.2">
      <c r="A16" s="29"/>
      <c r="B16" s="673"/>
      <c r="C16" s="674"/>
      <c r="D16" s="674"/>
      <c r="E16" s="674"/>
      <c r="F16" s="674"/>
      <c r="G16" s="674"/>
      <c r="H16" s="675"/>
      <c r="I16" s="266" t="s">
        <v>140</v>
      </c>
      <c r="J16" s="266" t="s">
        <v>141</v>
      </c>
      <c r="K16" s="264" t="s">
        <v>212</v>
      </c>
      <c r="L16" s="264" t="s">
        <v>214</v>
      </c>
      <c r="M16" s="264" t="s">
        <v>222</v>
      </c>
      <c r="N16" s="5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</row>
    <row r="17" spans="1:14" s="377" customFormat="1" ht="34.35" customHeight="1" x14ac:dyDescent="0.2">
      <c r="A17" s="29"/>
      <c r="B17" s="175" t="s">
        <v>15</v>
      </c>
      <c r="C17" s="11"/>
      <c r="D17" s="410" t="s">
        <v>230</v>
      </c>
      <c r="E17" s="411"/>
      <c r="F17" s="15"/>
      <c r="G17" s="175" t="s">
        <v>16</v>
      </c>
      <c r="H17" s="18"/>
      <c r="I17" s="3"/>
      <c r="J17" s="3"/>
      <c r="K17" s="3"/>
      <c r="L17" s="3"/>
      <c r="M17" s="3"/>
      <c r="N17" s="56"/>
    </row>
    <row r="18" spans="1:14" s="377" customFormat="1" ht="15.2" customHeight="1" x14ac:dyDescent="0.2">
      <c r="A18" s="29"/>
      <c r="B18" s="615" t="s">
        <v>177</v>
      </c>
      <c r="C18" s="616"/>
      <c r="D18" s="616"/>
      <c r="E18" s="616"/>
      <c r="F18" s="616"/>
      <c r="G18" s="616"/>
      <c r="H18" s="500"/>
      <c r="I18" s="662" t="s">
        <v>17</v>
      </c>
      <c r="J18" s="663"/>
      <c r="K18" s="663"/>
      <c r="L18" s="663"/>
      <c r="M18" s="664"/>
      <c r="N18" s="56"/>
    </row>
    <row r="19" spans="1:14" s="378" customFormat="1" ht="30.75" customHeight="1" x14ac:dyDescent="0.2">
      <c r="A19" s="139"/>
      <c r="B19" s="619"/>
      <c r="C19" s="620"/>
      <c r="D19" s="620"/>
      <c r="E19" s="620"/>
      <c r="F19" s="620"/>
      <c r="G19" s="620"/>
      <c r="H19" s="621"/>
      <c r="I19" s="665" t="s">
        <v>166</v>
      </c>
      <c r="J19" s="666"/>
      <c r="K19" s="666"/>
      <c r="L19" s="666"/>
      <c r="M19" s="667"/>
      <c r="N19" s="139"/>
    </row>
    <row r="20" spans="1:14" s="377" customFormat="1" ht="123" customHeight="1" x14ac:dyDescent="0.2">
      <c r="A20" s="29"/>
      <c r="B20" s="656"/>
      <c r="C20" s="657"/>
      <c r="D20" s="657"/>
      <c r="E20" s="657"/>
      <c r="F20" s="657"/>
      <c r="G20" s="657"/>
      <c r="H20" s="658"/>
      <c r="I20" s="266" t="s">
        <v>140</v>
      </c>
      <c r="J20" s="266" t="s">
        <v>141</v>
      </c>
      <c r="K20" s="264" t="s">
        <v>212</v>
      </c>
      <c r="L20" s="264" t="s">
        <v>214</v>
      </c>
      <c r="M20" s="264" t="s">
        <v>222</v>
      </c>
      <c r="N20" s="56"/>
    </row>
    <row r="21" spans="1:14" s="377" customFormat="1" ht="34.35" customHeight="1" x14ac:dyDescent="0.2">
      <c r="A21" s="29"/>
      <c r="B21" s="175" t="s">
        <v>15</v>
      </c>
      <c r="C21" s="11"/>
      <c r="D21" s="410" t="s">
        <v>230</v>
      </c>
      <c r="E21" s="411"/>
      <c r="F21" s="15"/>
      <c r="G21" s="360" t="s">
        <v>16</v>
      </c>
      <c r="H21" s="19"/>
      <c r="I21" s="3"/>
      <c r="J21" s="3"/>
      <c r="K21" s="3"/>
      <c r="L21" s="3"/>
      <c r="M21" s="3"/>
      <c r="N21" s="56"/>
    </row>
    <row r="22" spans="1:14" s="377" customFormat="1" ht="15.2" customHeight="1" x14ac:dyDescent="0.2">
      <c r="A22" s="29"/>
      <c r="B22" s="615" t="s">
        <v>178</v>
      </c>
      <c r="C22" s="616"/>
      <c r="D22" s="616"/>
      <c r="E22" s="616"/>
      <c r="F22" s="616"/>
      <c r="G22" s="616"/>
      <c r="H22" s="500"/>
      <c r="I22" s="662" t="s">
        <v>17</v>
      </c>
      <c r="J22" s="663"/>
      <c r="K22" s="663"/>
      <c r="L22" s="663"/>
      <c r="M22" s="664"/>
      <c r="N22" s="56"/>
    </row>
    <row r="23" spans="1:14" s="378" customFormat="1" ht="30.75" customHeight="1" x14ac:dyDescent="0.2">
      <c r="A23" s="139"/>
      <c r="B23" s="619"/>
      <c r="C23" s="620"/>
      <c r="D23" s="620"/>
      <c r="E23" s="620"/>
      <c r="F23" s="620"/>
      <c r="G23" s="620"/>
      <c r="H23" s="621"/>
      <c r="I23" s="665" t="s">
        <v>166</v>
      </c>
      <c r="J23" s="666"/>
      <c r="K23" s="666"/>
      <c r="L23" s="666"/>
      <c r="M23" s="667"/>
      <c r="N23" s="139"/>
    </row>
    <row r="24" spans="1:14" s="377" customFormat="1" ht="123" customHeight="1" x14ac:dyDescent="0.2">
      <c r="A24" s="29"/>
      <c r="B24" s="656"/>
      <c r="C24" s="657"/>
      <c r="D24" s="657"/>
      <c r="E24" s="657"/>
      <c r="F24" s="657"/>
      <c r="G24" s="657"/>
      <c r="H24" s="658"/>
      <c r="I24" s="266" t="s">
        <v>140</v>
      </c>
      <c r="J24" s="266" t="s">
        <v>141</v>
      </c>
      <c r="K24" s="264" t="s">
        <v>212</v>
      </c>
      <c r="L24" s="264" t="s">
        <v>214</v>
      </c>
      <c r="M24" s="264" t="s">
        <v>222</v>
      </c>
      <c r="N24" s="56"/>
    </row>
    <row r="25" spans="1:14" s="377" customFormat="1" ht="34.35" customHeight="1" x14ac:dyDescent="0.2">
      <c r="A25" s="29"/>
      <c r="B25" s="175" t="s">
        <v>15</v>
      </c>
      <c r="C25" s="11"/>
      <c r="D25" s="410" t="s">
        <v>230</v>
      </c>
      <c r="E25" s="411"/>
      <c r="F25" s="15"/>
      <c r="G25" s="175" t="s">
        <v>16</v>
      </c>
      <c r="H25" s="18"/>
      <c r="I25" s="3"/>
      <c r="J25" s="3"/>
      <c r="K25" s="3"/>
      <c r="L25" s="3"/>
      <c r="M25" s="3"/>
      <c r="N25" s="56"/>
    </row>
    <row r="26" spans="1:14" s="377" customFormat="1" ht="15.2" customHeight="1" x14ac:dyDescent="0.2">
      <c r="A26" s="29"/>
      <c r="B26" s="615" t="s">
        <v>179</v>
      </c>
      <c r="C26" s="616"/>
      <c r="D26" s="616"/>
      <c r="E26" s="616"/>
      <c r="F26" s="616"/>
      <c r="G26" s="616"/>
      <c r="H26" s="500"/>
      <c r="I26" s="662" t="s">
        <v>17</v>
      </c>
      <c r="J26" s="663"/>
      <c r="K26" s="663"/>
      <c r="L26" s="663"/>
      <c r="M26" s="664"/>
      <c r="N26" s="56"/>
    </row>
    <row r="27" spans="1:14" s="377" customFormat="1" ht="30.75" customHeight="1" x14ac:dyDescent="0.2">
      <c r="A27" s="29"/>
      <c r="B27" s="619"/>
      <c r="C27" s="620"/>
      <c r="D27" s="620"/>
      <c r="E27" s="620"/>
      <c r="F27" s="620"/>
      <c r="G27" s="620"/>
      <c r="H27" s="621"/>
      <c r="I27" s="665" t="s">
        <v>166</v>
      </c>
      <c r="J27" s="666"/>
      <c r="K27" s="666"/>
      <c r="L27" s="666"/>
      <c r="M27" s="667"/>
      <c r="N27" s="56"/>
    </row>
    <row r="28" spans="1:14" s="377" customFormat="1" ht="123" customHeight="1" x14ac:dyDescent="0.25">
      <c r="A28" s="99"/>
      <c r="B28" s="656"/>
      <c r="C28" s="657"/>
      <c r="D28" s="657"/>
      <c r="E28" s="657"/>
      <c r="F28" s="657"/>
      <c r="G28" s="657"/>
      <c r="H28" s="658"/>
      <c r="I28" s="266" t="s">
        <v>140</v>
      </c>
      <c r="J28" s="266" t="s">
        <v>141</v>
      </c>
      <c r="K28" s="264" t="s">
        <v>212</v>
      </c>
      <c r="L28" s="264" t="s">
        <v>214</v>
      </c>
      <c r="M28" s="264" t="s">
        <v>222</v>
      </c>
      <c r="N28" s="56"/>
    </row>
    <row r="29" spans="1:14" s="377" customFormat="1" ht="34.35" customHeight="1" x14ac:dyDescent="0.2">
      <c r="A29" s="29"/>
      <c r="B29" s="175" t="s">
        <v>15</v>
      </c>
      <c r="C29" s="11"/>
      <c r="D29" s="410" t="s">
        <v>230</v>
      </c>
      <c r="E29" s="411"/>
      <c r="F29" s="15"/>
      <c r="G29" s="175" t="s">
        <v>16</v>
      </c>
      <c r="H29" s="18"/>
      <c r="I29" s="3"/>
      <c r="J29" s="3"/>
      <c r="K29" s="3"/>
      <c r="L29" s="3"/>
      <c r="M29" s="3"/>
      <c r="N29" s="56"/>
    </row>
    <row r="30" spans="1:14" s="377" customFormat="1" ht="15.2" customHeight="1" x14ac:dyDescent="0.2">
      <c r="A30" s="29"/>
      <c r="B30" s="615" t="s">
        <v>247</v>
      </c>
      <c r="C30" s="616"/>
      <c r="D30" s="616"/>
      <c r="E30" s="616"/>
      <c r="F30" s="616"/>
      <c r="G30" s="616"/>
      <c r="H30" s="500"/>
      <c r="I30" s="662" t="s">
        <v>17</v>
      </c>
      <c r="J30" s="663"/>
      <c r="K30" s="663"/>
      <c r="L30" s="663"/>
      <c r="M30" s="664"/>
      <c r="N30" s="56"/>
    </row>
    <row r="31" spans="1:14" s="378" customFormat="1" ht="30.75" customHeight="1" x14ac:dyDescent="0.2">
      <c r="A31" s="139"/>
      <c r="B31" s="619"/>
      <c r="C31" s="620"/>
      <c r="D31" s="620"/>
      <c r="E31" s="620"/>
      <c r="F31" s="620"/>
      <c r="G31" s="620"/>
      <c r="H31" s="621"/>
      <c r="I31" s="665" t="s">
        <v>166</v>
      </c>
      <c r="J31" s="666"/>
      <c r="K31" s="666"/>
      <c r="L31" s="666"/>
      <c r="M31" s="667"/>
      <c r="N31" s="139"/>
    </row>
    <row r="32" spans="1:14" s="377" customFormat="1" ht="123" customHeight="1" x14ac:dyDescent="0.2">
      <c r="A32" s="29"/>
      <c r="B32" s="656"/>
      <c r="C32" s="657"/>
      <c r="D32" s="657"/>
      <c r="E32" s="657"/>
      <c r="F32" s="657"/>
      <c r="G32" s="657"/>
      <c r="H32" s="658"/>
      <c r="I32" s="266" t="s">
        <v>140</v>
      </c>
      <c r="J32" s="266" t="s">
        <v>141</v>
      </c>
      <c r="K32" s="264" t="s">
        <v>212</v>
      </c>
      <c r="L32" s="264" t="s">
        <v>214</v>
      </c>
      <c r="M32" s="264" t="s">
        <v>222</v>
      </c>
      <c r="N32" s="56"/>
    </row>
    <row r="33" spans="1:14" s="377" customFormat="1" ht="34.35" customHeight="1" x14ac:dyDescent="0.2">
      <c r="A33" s="29"/>
      <c r="B33" s="175" t="s">
        <v>15</v>
      </c>
      <c r="C33" s="11"/>
      <c r="D33" s="410" t="s">
        <v>230</v>
      </c>
      <c r="E33" s="411"/>
      <c r="F33" s="15"/>
      <c r="G33" s="175" t="s">
        <v>16</v>
      </c>
      <c r="H33" s="18"/>
      <c r="I33" s="3"/>
      <c r="J33" s="3"/>
      <c r="K33" s="3"/>
      <c r="L33" s="3"/>
      <c r="M33" s="3"/>
      <c r="N33" s="56"/>
    </row>
    <row r="34" spans="1:14" s="377" customFormat="1" ht="15.2" customHeight="1" x14ac:dyDescent="0.2">
      <c r="A34" s="29"/>
      <c r="B34" s="615" t="s">
        <v>248</v>
      </c>
      <c r="C34" s="616"/>
      <c r="D34" s="616"/>
      <c r="E34" s="616"/>
      <c r="F34" s="616"/>
      <c r="G34" s="616"/>
      <c r="H34" s="500"/>
      <c r="I34" s="662" t="s">
        <v>17</v>
      </c>
      <c r="J34" s="663"/>
      <c r="K34" s="663"/>
      <c r="L34" s="663"/>
      <c r="M34" s="664"/>
      <c r="N34" s="56"/>
    </row>
    <row r="35" spans="1:14" s="377" customFormat="1" ht="30.75" customHeight="1" x14ac:dyDescent="0.2">
      <c r="A35" s="29"/>
      <c r="B35" s="619"/>
      <c r="C35" s="620"/>
      <c r="D35" s="620"/>
      <c r="E35" s="620"/>
      <c r="F35" s="620"/>
      <c r="G35" s="620"/>
      <c r="H35" s="621"/>
      <c r="I35" s="665" t="s">
        <v>166</v>
      </c>
      <c r="J35" s="666"/>
      <c r="K35" s="666"/>
      <c r="L35" s="666"/>
      <c r="M35" s="667"/>
      <c r="N35" s="56"/>
    </row>
    <row r="36" spans="1:14" s="377" customFormat="1" ht="123" customHeight="1" x14ac:dyDescent="0.25">
      <c r="A36" s="99"/>
      <c r="B36" s="656"/>
      <c r="C36" s="657"/>
      <c r="D36" s="657"/>
      <c r="E36" s="657"/>
      <c r="F36" s="657"/>
      <c r="G36" s="657"/>
      <c r="H36" s="658"/>
      <c r="I36" s="266" t="s">
        <v>140</v>
      </c>
      <c r="J36" s="266" t="s">
        <v>141</v>
      </c>
      <c r="K36" s="264" t="s">
        <v>212</v>
      </c>
      <c r="L36" s="264" t="s">
        <v>214</v>
      </c>
      <c r="M36" s="264" t="s">
        <v>222</v>
      </c>
      <c r="N36" s="56"/>
    </row>
    <row r="37" spans="1:14" s="377" customFormat="1" ht="34.35" customHeight="1" x14ac:dyDescent="0.2">
      <c r="A37" s="29"/>
      <c r="B37" s="175" t="s">
        <v>15</v>
      </c>
      <c r="C37" s="11"/>
      <c r="D37" s="410" t="s">
        <v>230</v>
      </c>
      <c r="E37" s="411"/>
      <c r="F37" s="15"/>
      <c r="G37" s="175" t="s">
        <v>16</v>
      </c>
      <c r="H37" s="18"/>
      <c r="I37" s="3"/>
      <c r="J37" s="3"/>
      <c r="K37" s="3"/>
      <c r="L37" s="3"/>
      <c r="M37" s="3"/>
      <c r="N37" s="56"/>
    </row>
    <row r="38" spans="1:14" s="377" customFormat="1" ht="3" customHeight="1" x14ac:dyDescent="0.2">
      <c r="A38" s="29"/>
      <c r="B38" s="115"/>
      <c r="C38" s="116"/>
      <c r="D38" s="117"/>
      <c r="E38" s="117"/>
      <c r="F38" s="118"/>
      <c r="G38" s="117"/>
      <c r="H38" s="63"/>
      <c r="I38" s="97"/>
      <c r="J38" s="97"/>
      <c r="K38" s="97"/>
      <c r="L38" s="97"/>
      <c r="M38" s="97"/>
      <c r="N38" s="56"/>
    </row>
    <row r="39" spans="1:14" s="377" customFormat="1" ht="15" customHeight="1" x14ac:dyDescent="0.2">
      <c r="A39" s="29"/>
      <c r="B39" s="93" t="s">
        <v>180</v>
      </c>
      <c r="C39" s="659">
        <f>'tablas de calculo'!AD1</f>
        <v>0</v>
      </c>
      <c r="D39" s="659"/>
      <c r="E39" s="94"/>
      <c r="F39" s="119"/>
      <c r="G39" s="119"/>
      <c r="H39" s="56"/>
      <c r="I39" s="29"/>
      <c r="J39" s="29"/>
      <c r="K39" s="29"/>
      <c r="L39" s="29"/>
      <c r="M39" s="29"/>
      <c r="N39" s="56"/>
    </row>
    <row r="40" spans="1:14" s="377" customFormat="1" ht="15" customHeight="1" x14ac:dyDescent="0.2">
      <c r="A40" s="29"/>
      <c r="B40" s="93" t="s">
        <v>181</v>
      </c>
      <c r="C40" s="659">
        <f>'tablas de calculo'!AD2</f>
        <v>0</v>
      </c>
      <c r="D40" s="659"/>
      <c r="E40" s="95"/>
      <c r="F40" s="119"/>
      <c r="G40" s="119"/>
      <c r="H40" s="29"/>
      <c r="I40" s="119"/>
      <c r="J40" s="119"/>
      <c r="K40" s="119"/>
      <c r="L40" s="119"/>
      <c r="M40" s="29"/>
      <c r="N40" s="56"/>
    </row>
    <row r="41" spans="1:14" s="377" customFormat="1" ht="15" customHeight="1" x14ac:dyDescent="0.2">
      <c r="A41" s="29"/>
      <c r="B41" s="93" t="s">
        <v>182</v>
      </c>
      <c r="C41" s="659">
        <f>'tablas de calculo'!AD3</f>
        <v>0</v>
      </c>
      <c r="D41" s="659"/>
      <c r="E41" s="95"/>
      <c r="F41" s="119"/>
      <c r="G41" s="119"/>
      <c r="H41" s="56"/>
      <c r="I41" s="119"/>
      <c r="J41" s="119"/>
      <c r="K41" s="119"/>
      <c r="L41" s="119"/>
      <c r="M41" s="29"/>
      <c r="N41" s="56"/>
    </row>
    <row r="42" spans="1:14" s="377" customFormat="1" ht="15" customHeight="1" x14ac:dyDescent="0.2">
      <c r="A42" s="29"/>
      <c r="B42" s="93" t="s">
        <v>183</v>
      </c>
      <c r="C42" s="659">
        <f>'tablas de calculo'!AD4</f>
        <v>0</v>
      </c>
      <c r="D42" s="659"/>
      <c r="E42" s="95"/>
      <c r="F42" s="668">
        <f>'vcai-3°EVALUADOR'!I44</f>
        <v>0</v>
      </c>
      <c r="G42" s="668"/>
      <c r="H42" s="29"/>
      <c r="I42" s="660"/>
      <c r="J42" s="660"/>
      <c r="K42" s="660"/>
      <c r="L42" s="660"/>
      <c r="M42" s="29"/>
      <c r="N42" s="56"/>
    </row>
    <row r="43" spans="1:14" s="377" customFormat="1" ht="15" customHeight="1" x14ac:dyDescent="0.2">
      <c r="A43" s="29"/>
      <c r="B43" s="93" t="s">
        <v>184</v>
      </c>
      <c r="C43" s="659">
        <f>'tablas de calculo'!AD5</f>
        <v>0</v>
      </c>
      <c r="D43" s="659"/>
      <c r="E43" s="98">
        <f>SUM(H11,H15,H35,H19,H31)</f>
        <v>0</v>
      </c>
      <c r="F43" s="428" t="str">
        <f>'vcai-3°EVALUADOR'!I45</f>
        <v>AÑO DE LA EVALUACIÓN</v>
      </c>
      <c r="G43" s="428"/>
      <c r="H43" s="120"/>
      <c r="I43" s="660"/>
      <c r="J43" s="660"/>
      <c r="K43" s="660"/>
      <c r="L43" s="660"/>
      <c r="M43" s="120"/>
      <c r="N43" s="56"/>
    </row>
    <row r="44" spans="1:14" s="377" customFormat="1" ht="15" customHeight="1" x14ac:dyDescent="0.2">
      <c r="A44" s="29"/>
      <c r="B44" s="93" t="s">
        <v>183</v>
      </c>
      <c r="C44" s="659">
        <f>'tablas de calculo'!AD6</f>
        <v>0</v>
      </c>
      <c r="D44" s="659"/>
      <c r="E44" s="95"/>
      <c r="F44" s="119"/>
      <c r="G44" s="119"/>
      <c r="H44" s="29"/>
      <c r="I44" s="660"/>
      <c r="J44" s="660"/>
      <c r="K44" s="660"/>
      <c r="L44" s="660"/>
      <c r="M44" s="29"/>
      <c r="N44" s="56"/>
    </row>
    <row r="45" spans="1:14" s="377" customFormat="1" ht="15" customHeight="1" x14ac:dyDescent="0.2">
      <c r="A45" s="29"/>
      <c r="B45" s="93" t="s">
        <v>184</v>
      </c>
      <c r="C45" s="659">
        <f>'tablas de calculo'!AD7</f>
        <v>0</v>
      </c>
      <c r="D45" s="659"/>
      <c r="E45" s="98">
        <f>SUM(H13,H17,H37,H21,H33)</f>
        <v>0</v>
      </c>
      <c r="F45" s="119"/>
      <c r="G45" s="119"/>
      <c r="H45" s="120"/>
      <c r="I45" s="660"/>
      <c r="J45" s="660"/>
      <c r="K45" s="660"/>
      <c r="L45" s="660"/>
      <c r="M45" s="120"/>
      <c r="N45" s="56"/>
    </row>
    <row r="46" spans="1:14" s="377" customFormat="1" ht="27" customHeight="1" x14ac:dyDescent="0.2">
      <c r="A46" s="29"/>
      <c r="B46" s="64" t="s">
        <v>6</v>
      </c>
      <c r="C46" s="682" t="str">
        <f>'tablas de calculo'!AD8</f>
        <v>Revisa las ponderaciones</v>
      </c>
      <c r="D46" s="683"/>
      <c r="E46" s="96"/>
      <c r="F46" s="29"/>
      <c r="G46" s="29"/>
      <c r="H46" s="56"/>
      <c r="I46" s="661"/>
      <c r="J46" s="661"/>
      <c r="K46" s="661"/>
      <c r="L46" s="661"/>
      <c r="M46" s="120"/>
      <c r="N46" s="56"/>
    </row>
    <row r="47" spans="1:14" s="377" customFormat="1" ht="15.75" customHeight="1" x14ac:dyDescent="0.2">
      <c r="A47" s="29"/>
      <c r="B47" s="677" t="s">
        <v>7</v>
      </c>
      <c r="C47" s="678" t="str">
        <f>'tablas de calculo'!AD10</f>
        <v>Aplica la evaluación</v>
      </c>
      <c r="D47" s="679"/>
      <c r="E47" s="97"/>
      <c r="F47" s="29"/>
      <c r="G47" s="29"/>
      <c r="H47" s="56"/>
      <c r="I47" s="418" t="s">
        <v>209</v>
      </c>
      <c r="J47" s="418"/>
      <c r="K47" s="418"/>
      <c r="L47" s="418"/>
      <c r="M47" s="122"/>
      <c r="N47" s="56"/>
    </row>
    <row r="48" spans="1:14" s="377" customFormat="1" ht="15.75" customHeight="1" x14ac:dyDescent="0.2">
      <c r="A48" s="29"/>
      <c r="B48" s="677"/>
      <c r="C48" s="680"/>
      <c r="D48" s="681"/>
      <c r="E48" s="97"/>
      <c r="F48" s="29"/>
      <c r="G48" s="29"/>
      <c r="H48" s="56"/>
      <c r="I48" s="56"/>
      <c r="J48" s="56"/>
      <c r="K48" s="56"/>
      <c r="L48" s="56"/>
      <c r="M48" s="56"/>
      <c r="N48" s="56"/>
    </row>
    <row r="49" spans="1:14" s="377" customFormat="1" x14ac:dyDescent="0.2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56"/>
    </row>
    <row r="50" spans="1:14" s="377" customFormat="1" ht="24" customHeight="1" x14ac:dyDescent="0.25">
      <c r="A50" s="29"/>
      <c r="B50" s="121"/>
      <c r="C50" s="121"/>
      <c r="D50" s="121"/>
      <c r="E50" s="121"/>
      <c r="F50" s="121"/>
      <c r="G50" s="121"/>
      <c r="H50" s="661"/>
      <c r="I50" s="661"/>
      <c r="J50" s="121"/>
      <c r="K50" s="661"/>
      <c r="L50" s="661"/>
      <c r="M50" s="121"/>
      <c r="N50" s="56"/>
    </row>
    <row r="51" spans="1:14" s="377" customFormat="1" ht="12.75" customHeight="1" x14ac:dyDescent="0.2">
      <c r="A51" s="29"/>
      <c r="B51" s="54"/>
      <c r="C51" s="54"/>
      <c r="D51" s="54"/>
      <c r="E51" s="54"/>
      <c r="F51" s="54"/>
      <c r="G51" s="54"/>
      <c r="H51" s="676" t="s">
        <v>165</v>
      </c>
      <c r="I51" s="676"/>
      <c r="J51" s="54"/>
      <c r="K51" s="676" t="s">
        <v>157</v>
      </c>
      <c r="L51" s="676"/>
      <c r="M51" s="54"/>
      <c r="N51" s="56"/>
    </row>
    <row r="52" spans="1:14" s="377" customFormat="1" ht="12.75" customHeight="1" x14ac:dyDescent="0.2">
      <c r="A52" s="29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6"/>
    </row>
    <row r="53" spans="1:14" s="367" customFormat="1" ht="12.75" hidden="1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s="367" customFormat="1" ht="12.75" hidden="1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s="367" customFormat="1" ht="12.75" hidden="1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s="367" customFormat="1" ht="12.75" hidden="1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s="367" customFormat="1" ht="12.75" hidden="1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s="367" customFormat="1" ht="12.75" hidden="1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s="367" customFormat="1" ht="12.75" hidden="1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s="367" customFormat="1" ht="12.75" hidden="1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s="367" customFormat="1" ht="12.75" hidden="1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s="367" customFormat="1" ht="12.75" hidden="1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s="367" customFormat="1" ht="12.75" hidden="1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s="367" customFormat="1" ht="12.75" hidden="1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s="367" customFormat="1" ht="12.75" hidden="1" customHeigh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s="367" customFormat="1" ht="12.75" hidden="1" customHeight="1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s="367" customFormat="1" ht="12.75" hidden="1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s="367" customFormat="1" ht="12.75" hidden="1" customHeigh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s="367" customFormat="1" ht="12.75" hidden="1" customHeight="1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s="367" customFormat="1" ht="12.75" hidden="1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s="367" customFormat="1" ht="12.75" hidden="1" customHeigh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s="367" customFormat="1" ht="12.75" hidden="1" customHeight="1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s="367" customFormat="1" ht="12.75" hidden="1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s="367" customFormat="1" ht="12.75" hidden="1" customHeigh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s="367" customFormat="1" ht="12.75" hidden="1" customHeigh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s="367" customFormat="1" ht="12.75" hidden="1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s="367" customFormat="1" ht="12.75" hidden="1" customHeigh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s="367" customFormat="1" ht="12.75" hidden="1" customHeigh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s="367" customFormat="1" ht="12.75" hidden="1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s="367" customFormat="1" ht="12.75" hidden="1" customHeight="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s="367" customFormat="1" ht="12.75" hidden="1" customHeight="1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s="367" customFormat="1" ht="12.75" hidden="1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s="367" customFormat="1" ht="12.75" hidden="1" customHeight="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s="367" customFormat="1" ht="12.75" hidden="1" customHeight="1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s="367" customFormat="1" ht="12.75" hidden="1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s="367" customFormat="1" ht="12.75" hidden="1" customHeigh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s="367" customFormat="1" ht="12.75" hidden="1" customHeight="1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s="367" customFormat="1" ht="12.75" hidden="1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s="367" customFormat="1" ht="12.75" hidden="1" customHeight="1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s="367" customFormat="1" ht="12.75" hidden="1" customHeight="1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s="367" customFormat="1" ht="12.75" hidden="1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s="367" customFormat="1" ht="12.75" hidden="1" customHeight="1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s="367" customFormat="1" ht="12.75" hidden="1" customHeight="1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s="367" customFormat="1" ht="12.75" hidden="1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s="367" customFormat="1" ht="12.75" hidden="1" customHeight="1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s="367" customFormat="1" ht="12.75" hidden="1" customHeight="1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s="367" customFormat="1" ht="12.75" hidden="1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s="367" customFormat="1" ht="12.75" hidden="1" customHeight="1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s="367" customFormat="1" ht="12.75" hidden="1" customHeight="1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s="367" customFormat="1" ht="12.75" hidden="1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s="367" customFormat="1" ht="12.75" hidden="1" customHeight="1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s="367" customFormat="1" ht="12.75" hidden="1" customHeight="1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s="367" customFormat="1" ht="12.75" hidden="1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s="367" customFormat="1" ht="12.75" hidden="1" customHeight="1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s="367" customFormat="1" ht="12.75" hidden="1" customHeight="1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s="367" customFormat="1" ht="12.75" hidden="1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s="367" customFormat="1" ht="12.75" hidden="1" customHeight="1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s="367" customFormat="1" ht="12.75" hidden="1" customHeight="1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s="367" customFormat="1" ht="12.75" hidden="1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s="367" customFormat="1" ht="12.75" hidden="1" customHeight="1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s="367" customFormat="1" ht="12.75" hidden="1" customHeight="1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s="367" customFormat="1" ht="12.75" hidden="1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s="367" customFormat="1" ht="12.75" hidden="1" customHeight="1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s="367" customFormat="1" ht="12.75" hidden="1" customHeight="1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s="367" customFormat="1" ht="12.75" hidden="1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s="367" customFormat="1" ht="12.75" hidden="1" customHeight="1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s="367" customFormat="1" ht="12.75" hidden="1" customHeight="1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s="367" customFormat="1" ht="12.75" hidden="1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s="367" customFormat="1" ht="12.75" hidden="1" customHeight="1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s="367" customFormat="1" ht="12.75" hidden="1" customHeight="1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s="367" customFormat="1" ht="12.75" hidden="1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s="367" customFormat="1" ht="12.75" hidden="1" customHeight="1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s="367" customFormat="1" ht="12.75" hidden="1" customHeight="1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s="367" customFormat="1" ht="12.75" hidden="1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s="367" customFormat="1" ht="12.75" hidden="1" customHeight="1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s="367" customFormat="1" ht="12.75" hidden="1" customHeight="1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s="367" customFormat="1" ht="12.75" hidden="1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s="367" customFormat="1" ht="12.75" hidden="1" customHeight="1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s="367" customFormat="1" ht="12.75" hidden="1" customHeight="1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s="367" customFormat="1" ht="12.75" hidden="1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s="367" customFormat="1" ht="12.75" hidden="1" customHeight="1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s="367" customFormat="1" ht="12.75" hidden="1" customHeight="1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s="367" customFormat="1" ht="12.75" hidden="1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s="367" customFormat="1" ht="12.75" hidden="1" customHeight="1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s="367" customFormat="1" ht="12.75" hidden="1" customHeight="1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s="367" customFormat="1" ht="12.75" hidden="1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s="367" customFormat="1" ht="12.75" hidden="1" customHeight="1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s="367" customFormat="1" ht="12.75" hidden="1" customHeight="1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s="367" customFormat="1" ht="12.75" hidden="1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s="367" customFormat="1" ht="12.75" hidden="1" customHeight="1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s="367" customFormat="1" ht="12.75" hidden="1" customHeight="1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s="367" customFormat="1" ht="12.75" hidden="1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s="367" customFormat="1" ht="12.75" hidden="1" customHeight="1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s="367" customFormat="1" ht="12.75" hidden="1" customHeight="1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s="367" customFormat="1" ht="12.75" hidden="1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s="367" customFormat="1" ht="12.75" hidden="1" customHeight="1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s="367" customFormat="1" ht="12.75" hidden="1" customHeight="1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s="367" customFormat="1" ht="12.75" hidden="1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s="367" customFormat="1" ht="12.75" hidden="1" customHeight="1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s="367" customFormat="1" ht="12.75" hidden="1" customHeight="1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s="367" customFormat="1" ht="12.75" hidden="1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s="367" customFormat="1" ht="12.75" hidden="1" customHeight="1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s="367" customFormat="1" ht="12.75" hidden="1" customHeight="1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s="367" customFormat="1" ht="12.75" hidden="1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s="367" customFormat="1" ht="12.75" hidden="1" customHeight="1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s="367" customFormat="1" ht="12.75" hidden="1" customHeight="1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s="367" customFormat="1" ht="12.75" hidden="1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s="367" customFormat="1" ht="12.75" hidden="1" customHeight="1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s="367" customFormat="1" ht="12.75" hidden="1" customHeight="1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35433070866141736" right="0.35433070866141736" top="0.18" bottom="0.19685039370078741" header="0" footer="0"/>
      <printOptions horizontalCentered="1" verticalCentered="1"/>
      <pageSetup scale="57" orientation="landscape" r:id="rId1"/>
      <headerFooter alignWithMargins="0"/>
    </customSheetView>
  </customSheetViews>
  <mergeCells count="59">
    <mergeCell ref="B47:B48"/>
    <mergeCell ref="C47:D48"/>
    <mergeCell ref="C46:D46"/>
    <mergeCell ref="C44:D44"/>
    <mergeCell ref="C45:D45"/>
    <mergeCell ref="B14:H15"/>
    <mergeCell ref="I14:M14"/>
    <mergeCell ref="I15:M15"/>
    <mergeCell ref="B16:H16"/>
    <mergeCell ref="H51:I51"/>
    <mergeCell ref="K51:L51"/>
    <mergeCell ref="K50:L50"/>
    <mergeCell ref="H50:I50"/>
    <mergeCell ref="I34:M34"/>
    <mergeCell ref="I35:M35"/>
    <mergeCell ref="I47:L47"/>
    <mergeCell ref="B36:H36"/>
    <mergeCell ref="D37:E37"/>
    <mergeCell ref="C41:D41"/>
    <mergeCell ref="C39:D39"/>
    <mergeCell ref="C40:D40"/>
    <mergeCell ref="B24:H24"/>
    <mergeCell ref="D25:E25"/>
    <mergeCell ref="B18:H19"/>
    <mergeCell ref="D21:E21"/>
    <mergeCell ref="D17:E17"/>
    <mergeCell ref="B22:H23"/>
    <mergeCell ref="I18:M18"/>
    <mergeCell ref="I19:M19"/>
    <mergeCell ref="B20:H20"/>
    <mergeCell ref="I22:M22"/>
    <mergeCell ref="I23:M23"/>
    <mergeCell ref="B3:M3"/>
    <mergeCell ref="B5:M5"/>
    <mergeCell ref="B6:M6"/>
    <mergeCell ref="B7:M7"/>
    <mergeCell ref="D13:E13"/>
    <mergeCell ref="B4:M4"/>
    <mergeCell ref="B8:M8"/>
    <mergeCell ref="I10:M10"/>
    <mergeCell ref="I11:M11"/>
    <mergeCell ref="B10:H11"/>
    <mergeCell ref="B12:H12"/>
    <mergeCell ref="B32:H32"/>
    <mergeCell ref="C43:D43"/>
    <mergeCell ref="I42:L46"/>
    <mergeCell ref="B26:H27"/>
    <mergeCell ref="I26:M26"/>
    <mergeCell ref="I27:M27"/>
    <mergeCell ref="B28:H28"/>
    <mergeCell ref="D29:E29"/>
    <mergeCell ref="I30:M30"/>
    <mergeCell ref="D33:E33"/>
    <mergeCell ref="F42:G42"/>
    <mergeCell ref="F43:G43"/>
    <mergeCell ref="I31:M31"/>
    <mergeCell ref="B30:H31"/>
    <mergeCell ref="B34:H35"/>
    <mergeCell ref="C42:D42"/>
  </mergeCells>
  <phoneticPr fontId="0" type="noConversion"/>
  <dataValidations xWindow="297" yWindow="432" count="17">
    <dataValidation type="textLength" operator="equal" allowBlank="1" showInputMessage="1" showErrorMessage="1" error="ANOTAR EL RFC DEL TITULAR DE LA UNIDAD RESPONSABLE, A TRECE POSISCIONES." sqref="H50:I50">
      <formula1>13</formula1>
    </dataValidation>
    <dataValidation type="textLength" operator="equal" allowBlank="1" showInputMessage="1" showErrorMessage="1" error="ANOTAR EL CURP. DEL TITULAR DE LA UNIDAD RESPNSABLE A 18 POSICIONES" sqref="K50:L50">
      <formula1>18</formula1>
    </dataValidation>
    <dataValidation allowBlank="1" showInputMessage="1" prompt="Anote la Unidad de Medida" sqref="C37 C33 C13 C17 C21 C29 C25"/>
    <dataValidation type="custom" allowBlank="1" showInputMessage="1" showErrorMessage="1" error="Elije una sola opción en los parámetros de evaluación" prompt="SI APLICA ESTE PARAMETRO, LA PONDERACION DE ESTA META, NO DEBE TENER VALOR" sqref="M13">
      <formula1>COUNTIF($I$13:$M$13,M13)=1</formula1>
    </dataValidation>
    <dataValidation type="custom" allowBlank="1" showInputMessage="1" showErrorMessage="1" error="Elije una sola opción en los parámetros de evaluación" sqref="I13:L13">
      <formula1>COUNTIF($I$13:$M$13,I13)=1</formula1>
    </dataValidation>
    <dataValidation type="custom" allowBlank="1" showInputMessage="1" showErrorMessage="1" error="Elije una sola opción en los parámetros de evaluación" sqref="I17:L17">
      <formula1>COUNTIF($I$17:$M$17,I17)=1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17">
      <formula1>COUNTIF($I$17:$M$17,M17)=1</formula1>
    </dataValidation>
    <dataValidation type="custom" allowBlank="1" showInputMessage="1" showErrorMessage="1" error="Elije una sola opción en los parámetros de evaluación" sqref="I21:L21">
      <formula1>COUNTIF($I$21:$M$21,I21)=1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21">
      <formula1>COUNTIF($I$21:$M$21,M21)=1</formula1>
    </dataValidation>
    <dataValidation type="custom" allowBlank="1" showInputMessage="1" showErrorMessage="1" error="Elije una sola opción en los parámetros de evaluación" sqref="I25:L25">
      <formula1>COUNTIF($I$25:$M$25,I25)=1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25">
      <formula1>COUNTIF($I$25:$M$25,M25)=1</formula1>
    </dataValidation>
    <dataValidation type="custom" allowBlank="1" showInputMessage="1" showErrorMessage="1" error="Elije una sola opción en los parámetros de evaluación" sqref="I29:L29">
      <formula1>COUNTIF($I$29:$M$29,I29)=1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29">
      <formula1>COUNTIF($I$29:$M$29,M29)=1</formula1>
    </dataValidation>
    <dataValidation type="custom" allowBlank="1" showInputMessage="1" showErrorMessage="1" error="Elije una sola opción en los parámetros de evaluación" sqref="I33:L33">
      <formula1>COUNTIF($I$33:$M$33,I33)=1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33">
      <formula1>COUNTIF($I$33:$M$33,M33)=1</formula1>
    </dataValidation>
    <dataValidation type="custom" allowBlank="1" showInputMessage="1" showErrorMessage="1" error="Elije una sola opción en los parámetros de evaluación" sqref="I37:L37">
      <formula1>COUNTIF($I$37:$M$37,I37)=1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37">
      <formula1>COUNTIF($I$37:$M$37,M37)=1</formula1>
    </dataValidation>
  </dataValidations>
  <printOptions horizontalCentered="1"/>
  <pageMargins left="0.35433070866141736" right="0.35433070866141736" top="0.19685039370078741" bottom="0.19685039370078741" header="0" footer="0"/>
  <pageSetup scale="43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N83"/>
  <sheetViews>
    <sheetView showGridLines="0" zoomScale="90" zoomScaleNormal="90" zoomScaleSheetLayoutView="50" workbookViewId="0"/>
  </sheetViews>
  <sheetFormatPr baseColWidth="10" defaultColWidth="0" defaultRowHeight="12.75" zeroHeight="1" x14ac:dyDescent="0.2"/>
  <cols>
    <col min="1" max="1" width="1.7109375" customWidth="1"/>
    <col min="2" max="2" width="21.5703125" customWidth="1"/>
    <col min="3" max="3" width="21.140625" customWidth="1"/>
    <col min="4" max="4" width="13.7109375" customWidth="1"/>
    <col min="5" max="5" width="18.7109375" customWidth="1"/>
    <col min="6" max="6" width="20.85546875" customWidth="1"/>
    <col min="7" max="7" width="23.140625" customWidth="1"/>
    <col min="8" max="8" width="14.85546875" customWidth="1"/>
    <col min="9" max="10" width="16.5703125" customWidth="1"/>
    <col min="11" max="11" width="1.7109375" customWidth="1"/>
    <col min="12" max="16384" width="11.42578125" style="367" hidden="1"/>
  </cols>
  <sheetData>
    <row r="1" spans="1:14" s="369" customFormat="1" ht="39" customHeight="1" x14ac:dyDescent="0.25">
      <c r="A1" s="29"/>
      <c r="B1" s="148" t="s">
        <v>232</v>
      </c>
      <c r="C1" s="267"/>
      <c r="D1" s="267"/>
      <c r="E1" s="267"/>
      <c r="F1" s="267"/>
      <c r="G1" s="267"/>
      <c r="H1" s="267"/>
      <c r="I1" s="267"/>
      <c r="J1" s="268"/>
      <c r="K1" s="34"/>
      <c r="L1" s="367"/>
      <c r="M1" s="367"/>
      <c r="N1" s="367"/>
    </row>
    <row r="2" spans="1:14" s="369" customFormat="1" ht="3" customHeight="1" x14ac:dyDescent="0.25">
      <c r="A2" s="29"/>
      <c r="B2" s="269"/>
      <c r="C2" s="270"/>
      <c r="D2" s="270"/>
      <c r="E2" s="270"/>
      <c r="F2" s="270"/>
      <c r="G2" s="270"/>
      <c r="H2" s="270"/>
      <c r="I2" s="270"/>
      <c r="J2" s="270"/>
      <c r="K2" s="34"/>
      <c r="L2" s="367"/>
      <c r="M2" s="367"/>
      <c r="N2" s="367"/>
    </row>
    <row r="3" spans="1:14" s="375" customFormat="1" ht="24.95" customHeight="1" x14ac:dyDescent="0.2">
      <c r="A3" s="29"/>
      <c r="B3" s="552">
        <f>'vcai-3°EVALUADOR'!B3</f>
        <v>0</v>
      </c>
      <c r="C3" s="553"/>
      <c r="D3" s="553"/>
      <c r="E3" s="553"/>
      <c r="F3" s="151"/>
      <c r="G3" s="275">
        <f>'vcai-3°EVALUADOR'!G3:H3</f>
        <v>0</v>
      </c>
      <c r="H3" s="152"/>
      <c r="I3" s="553">
        <f>'vcai-3°EVALUADOR'!J3</f>
        <v>0</v>
      </c>
      <c r="J3" s="555"/>
      <c r="K3" s="29"/>
      <c r="L3" s="367"/>
      <c r="M3" s="367"/>
      <c r="N3" s="367"/>
    </row>
    <row r="4" spans="1:14" s="375" customFormat="1" ht="9" customHeight="1" x14ac:dyDescent="0.2">
      <c r="A4" s="29"/>
      <c r="B4" s="556" t="str">
        <f>'vcai-3°EVALUADOR'!B4</f>
        <v>NOMBRE DEL EVALUADO</v>
      </c>
      <c r="C4" s="484"/>
      <c r="D4" s="484"/>
      <c r="E4" s="484"/>
      <c r="F4" s="153"/>
      <c r="G4" s="276" t="str">
        <f>'vcai-3°EVALUADOR'!G4:H4</f>
        <v xml:space="preserve">RFC </v>
      </c>
      <c r="H4" s="154"/>
      <c r="I4" s="484" t="str">
        <f>'vcai-3°EVALUADOR'!J4</f>
        <v xml:space="preserve">CURP  </v>
      </c>
      <c r="J4" s="485"/>
      <c r="K4" s="29"/>
      <c r="L4" s="367"/>
      <c r="M4" s="367"/>
      <c r="N4" s="367"/>
    </row>
    <row r="5" spans="1:14" s="375" customFormat="1" ht="24.95" customHeight="1" x14ac:dyDescent="0.2">
      <c r="A5" s="29"/>
      <c r="B5" s="530">
        <f>'vcai-3°EVALUADOR'!B5</f>
        <v>0</v>
      </c>
      <c r="C5" s="531"/>
      <c r="D5" s="531"/>
      <c r="E5" s="531"/>
      <c r="F5" s="531"/>
      <c r="G5" s="531"/>
      <c r="H5" s="154"/>
      <c r="I5" s="557">
        <f>'vcai-3°EVALUADOR'!J5</f>
        <v>0</v>
      </c>
      <c r="J5" s="558"/>
      <c r="K5" s="29"/>
      <c r="L5" s="367"/>
      <c r="M5" s="367"/>
      <c r="N5" s="367"/>
    </row>
    <row r="6" spans="1:14" s="375" customFormat="1" ht="9" customHeight="1" x14ac:dyDescent="0.2">
      <c r="A6" s="29"/>
      <c r="B6" s="556" t="str">
        <f>'vcai-3°EVALUADOR'!B6</f>
        <v>DENOMINACIÓN DEL PUESTO</v>
      </c>
      <c r="C6" s="484"/>
      <c r="D6" s="484"/>
      <c r="E6" s="484"/>
      <c r="F6" s="484"/>
      <c r="G6" s="484"/>
      <c r="H6" s="154"/>
      <c r="I6" s="484" t="str">
        <f>'vcai-3°EVALUADOR'!J6</f>
        <v>No.de RUSP</v>
      </c>
      <c r="J6" s="485"/>
      <c r="K6" s="29"/>
      <c r="L6" s="367"/>
      <c r="M6" s="367"/>
      <c r="N6" s="367"/>
    </row>
    <row r="7" spans="1:14" s="375" customFormat="1" ht="24.95" customHeight="1" x14ac:dyDescent="0.25">
      <c r="A7" s="29"/>
      <c r="B7" s="530">
        <f>'vcai-3°EVALUADOR'!B7</f>
        <v>0</v>
      </c>
      <c r="C7" s="531"/>
      <c r="D7" s="531"/>
      <c r="E7" s="531"/>
      <c r="F7" s="155"/>
      <c r="G7" s="531">
        <f>'vcai-3°EVALUADOR'!G7:K7</f>
        <v>0</v>
      </c>
      <c r="H7" s="531"/>
      <c r="I7" s="531"/>
      <c r="J7" s="532"/>
      <c r="K7" s="29"/>
      <c r="L7" s="367"/>
      <c r="M7" s="367"/>
      <c r="N7" s="367"/>
    </row>
    <row r="8" spans="1:14" s="375" customFormat="1" ht="9" customHeight="1" x14ac:dyDescent="0.2">
      <c r="A8" s="29"/>
      <c r="B8" s="494" t="str">
        <f>'vcai-3°EVALUADOR'!B8</f>
        <v>NOMBRE DE LA DEPENDENCIA U ÓRGANO ADMINISTRATIVO DESCONCENTRADO</v>
      </c>
      <c r="C8" s="495"/>
      <c r="D8" s="495"/>
      <c r="E8" s="495"/>
      <c r="F8" s="156"/>
      <c r="G8" s="484" t="str">
        <f>'vcai-3°EVALUADOR'!G8:K8</f>
        <v>CLAVE Y NOMBRE DE LA UNIDAD ADMINISTRATIVA RESPONSABLE</v>
      </c>
      <c r="H8" s="484"/>
      <c r="I8" s="484"/>
      <c r="J8" s="485"/>
      <c r="K8" s="29"/>
      <c r="L8" s="367"/>
      <c r="M8" s="367"/>
      <c r="N8" s="367"/>
    </row>
    <row r="9" spans="1:14" s="375" customFormat="1" ht="24.95" customHeight="1" x14ac:dyDescent="0.2">
      <c r="A9" s="29"/>
      <c r="B9" s="577">
        <f>'vcai-3°EVALUADOR'!B9</f>
        <v>0</v>
      </c>
      <c r="C9" s="578"/>
      <c r="D9" s="578"/>
      <c r="E9" s="578"/>
      <c r="F9" s="578"/>
      <c r="G9" s="578"/>
      <c r="H9" s="578"/>
      <c r="I9" s="578"/>
      <c r="J9" s="579"/>
      <c r="K9" s="29"/>
      <c r="L9" s="367"/>
      <c r="M9" s="367"/>
      <c r="N9" s="367"/>
    </row>
    <row r="10" spans="1:14" s="375" customFormat="1" ht="9" customHeight="1" x14ac:dyDescent="0.2">
      <c r="A10" s="29"/>
      <c r="B10" s="504" t="str">
        <f>'vcai-3°EVALUADOR'!B10</f>
        <v>LUGAR y FECHA DE LA APLICACIÓN</v>
      </c>
      <c r="C10" s="505"/>
      <c r="D10" s="505"/>
      <c r="E10" s="505"/>
      <c r="F10" s="505"/>
      <c r="G10" s="505"/>
      <c r="H10" s="505"/>
      <c r="I10" s="505"/>
      <c r="J10" s="506"/>
      <c r="K10" s="29"/>
      <c r="L10" s="367"/>
      <c r="M10" s="367"/>
      <c r="N10" s="367"/>
    </row>
    <row r="11" spans="1:14" s="375" customFormat="1" ht="2.25" customHeight="1" x14ac:dyDescent="0.2">
      <c r="A11" s="29"/>
      <c r="B11" s="157"/>
      <c r="C11" s="157"/>
      <c r="D11" s="157"/>
      <c r="E11" s="157"/>
      <c r="F11" s="157"/>
      <c r="G11" s="157"/>
      <c r="H11" s="157"/>
      <c r="I11" s="157"/>
      <c r="J11" s="157"/>
      <c r="K11" s="29"/>
      <c r="L11" s="367"/>
      <c r="M11" s="367"/>
      <c r="N11" s="367"/>
    </row>
    <row r="12" spans="1:14" s="369" customFormat="1" ht="28.5" customHeight="1" x14ac:dyDescent="0.2">
      <c r="A12" s="29"/>
      <c r="B12" s="574" t="s">
        <v>54</v>
      </c>
      <c r="C12" s="575"/>
      <c r="D12" s="575"/>
      <c r="E12" s="575"/>
      <c r="F12" s="575"/>
      <c r="G12" s="575"/>
      <c r="H12" s="575"/>
      <c r="I12" s="575"/>
      <c r="J12" s="576"/>
      <c r="K12" s="34"/>
      <c r="L12" s="367"/>
      <c r="M12" s="367"/>
      <c r="N12" s="367"/>
    </row>
    <row r="13" spans="1:14" s="369" customFormat="1" ht="29.25" customHeight="1" x14ac:dyDescent="0.2">
      <c r="A13" s="29"/>
      <c r="B13" s="694"/>
      <c r="C13" s="695"/>
      <c r="D13" s="257"/>
      <c r="E13" s="258"/>
      <c r="F13" s="271"/>
      <c r="G13" s="175" t="s">
        <v>220</v>
      </c>
      <c r="H13" s="175" t="s">
        <v>139</v>
      </c>
      <c r="I13" s="175" t="s">
        <v>219</v>
      </c>
      <c r="J13" s="175" t="s">
        <v>221</v>
      </c>
      <c r="K13" s="34"/>
      <c r="L13" s="367"/>
      <c r="M13" s="367"/>
      <c r="N13" s="367"/>
    </row>
    <row r="14" spans="1:14" s="370" customFormat="1" ht="19.5" customHeight="1" x14ac:dyDescent="0.2">
      <c r="A14" s="79"/>
      <c r="B14" s="561" t="s">
        <v>118</v>
      </c>
      <c r="C14" s="561"/>
      <c r="D14" s="561"/>
      <c r="E14" s="561"/>
      <c r="F14" s="561"/>
      <c r="G14" s="129"/>
      <c r="H14" s="129"/>
      <c r="I14" s="129"/>
      <c r="J14" s="129"/>
      <c r="K14" s="32"/>
      <c r="L14" s="367"/>
      <c r="M14" s="367"/>
      <c r="N14" s="367"/>
    </row>
    <row r="15" spans="1:14" s="370" customFormat="1" ht="19.5" customHeight="1" x14ac:dyDescent="0.2">
      <c r="A15" s="79"/>
      <c r="B15" s="561" t="s">
        <v>119</v>
      </c>
      <c r="C15" s="561"/>
      <c r="D15" s="561"/>
      <c r="E15" s="561"/>
      <c r="F15" s="561"/>
      <c r="G15" s="129"/>
      <c r="H15" s="129"/>
      <c r="I15" s="129"/>
      <c r="J15" s="129"/>
      <c r="K15" s="32"/>
      <c r="L15" s="367"/>
      <c r="M15" s="367"/>
      <c r="N15" s="367"/>
    </row>
    <row r="16" spans="1:14" s="370" customFormat="1" ht="19.5" customHeight="1" x14ac:dyDescent="0.2">
      <c r="A16" s="79"/>
      <c r="B16" s="561" t="s">
        <v>120</v>
      </c>
      <c r="C16" s="561"/>
      <c r="D16" s="561"/>
      <c r="E16" s="561"/>
      <c r="F16" s="561"/>
      <c r="G16" s="129"/>
      <c r="H16" s="129"/>
      <c r="I16" s="129"/>
      <c r="J16" s="129"/>
      <c r="K16" s="32"/>
      <c r="L16" s="367"/>
      <c r="M16" s="367"/>
      <c r="N16" s="367"/>
    </row>
    <row r="17" spans="1:14" s="369" customFormat="1" ht="38.25" customHeight="1" x14ac:dyDescent="0.2">
      <c r="A17" s="29"/>
      <c r="B17" s="574" t="s">
        <v>188</v>
      </c>
      <c r="C17" s="575"/>
      <c r="D17" s="575"/>
      <c r="E17" s="575"/>
      <c r="F17" s="575"/>
      <c r="G17" s="575"/>
      <c r="H17" s="575"/>
      <c r="I17" s="575"/>
      <c r="J17" s="576"/>
      <c r="K17" s="72"/>
      <c r="L17" s="367"/>
      <c r="M17" s="367"/>
      <c r="N17" s="367"/>
    </row>
    <row r="18" spans="1:14" s="369" customFormat="1" ht="26.25" customHeight="1" x14ac:dyDescent="0.2">
      <c r="A18" s="29"/>
      <c r="B18" s="694"/>
      <c r="C18" s="695"/>
      <c r="D18" s="257"/>
      <c r="E18" s="258"/>
      <c r="F18" s="271"/>
      <c r="G18" s="175" t="s">
        <v>220</v>
      </c>
      <c r="H18" s="175" t="s">
        <v>139</v>
      </c>
      <c r="I18" s="175" t="s">
        <v>219</v>
      </c>
      <c r="J18" s="175" t="s">
        <v>221</v>
      </c>
      <c r="K18" s="72"/>
      <c r="L18" s="367"/>
      <c r="M18" s="367"/>
      <c r="N18" s="367"/>
    </row>
    <row r="19" spans="1:14" s="369" customFormat="1" ht="30.75" customHeight="1" x14ac:dyDescent="0.2">
      <c r="A19" s="29"/>
      <c r="B19" s="561" t="s">
        <v>121</v>
      </c>
      <c r="C19" s="561" t="s">
        <v>109</v>
      </c>
      <c r="D19" s="561" t="s">
        <v>109</v>
      </c>
      <c r="E19" s="561" t="s">
        <v>109</v>
      </c>
      <c r="F19" s="561"/>
      <c r="G19" s="129"/>
      <c r="H19" s="129"/>
      <c r="I19" s="129"/>
      <c r="J19" s="129"/>
      <c r="K19" s="34"/>
      <c r="L19" s="367"/>
      <c r="M19" s="367"/>
      <c r="N19" s="367"/>
    </row>
    <row r="20" spans="1:14" s="369" customFormat="1" ht="19.5" customHeight="1" x14ac:dyDescent="0.2">
      <c r="A20" s="29"/>
      <c r="B20" s="561" t="s">
        <v>122</v>
      </c>
      <c r="C20" s="561" t="s">
        <v>113</v>
      </c>
      <c r="D20" s="561" t="s">
        <v>113</v>
      </c>
      <c r="E20" s="561" t="s">
        <v>113</v>
      </c>
      <c r="F20" s="561"/>
      <c r="G20" s="129"/>
      <c r="H20" s="129"/>
      <c r="I20" s="129"/>
      <c r="J20" s="129"/>
      <c r="K20" s="34"/>
      <c r="L20" s="367"/>
      <c r="M20" s="367"/>
      <c r="N20" s="367"/>
    </row>
    <row r="21" spans="1:14" s="369" customFormat="1" ht="28.5" customHeight="1" x14ac:dyDescent="0.2">
      <c r="A21" s="29"/>
      <c r="B21" s="561" t="s">
        <v>123</v>
      </c>
      <c r="C21" s="561" t="s">
        <v>117</v>
      </c>
      <c r="D21" s="561" t="s">
        <v>117</v>
      </c>
      <c r="E21" s="561" t="s">
        <v>117</v>
      </c>
      <c r="F21" s="561"/>
      <c r="G21" s="129"/>
      <c r="H21" s="129"/>
      <c r="I21" s="129"/>
      <c r="J21" s="129"/>
      <c r="K21" s="34"/>
      <c r="L21" s="367"/>
      <c r="M21" s="367"/>
      <c r="N21" s="367"/>
    </row>
    <row r="22" spans="1:14" s="369" customFormat="1" ht="42" customHeight="1" x14ac:dyDescent="0.2">
      <c r="A22" s="29"/>
      <c r="B22" s="574" t="s">
        <v>106</v>
      </c>
      <c r="C22" s="575"/>
      <c r="D22" s="575"/>
      <c r="E22" s="575"/>
      <c r="F22" s="575"/>
      <c r="G22" s="575"/>
      <c r="H22" s="575"/>
      <c r="I22" s="575"/>
      <c r="J22" s="576"/>
      <c r="K22" s="34"/>
      <c r="L22" s="367"/>
      <c r="M22" s="367"/>
      <c r="N22" s="367"/>
    </row>
    <row r="23" spans="1:14" s="369" customFormat="1" ht="26.25" customHeight="1" x14ac:dyDescent="0.2">
      <c r="A23" s="29"/>
      <c r="B23" s="694"/>
      <c r="C23" s="695"/>
      <c r="D23" s="257"/>
      <c r="E23" s="258"/>
      <c r="F23" s="271"/>
      <c r="G23" s="175" t="s">
        <v>220</v>
      </c>
      <c r="H23" s="175" t="s">
        <v>139</v>
      </c>
      <c r="I23" s="175" t="s">
        <v>219</v>
      </c>
      <c r="J23" s="175" t="s">
        <v>221</v>
      </c>
      <c r="K23" s="34"/>
      <c r="L23" s="367"/>
      <c r="M23" s="367"/>
      <c r="N23" s="367"/>
    </row>
    <row r="24" spans="1:14" s="370" customFormat="1" ht="19.5" customHeight="1" x14ac:dyDescent="0.2">
      <c r="A24" s="79"/>
      <c r="B24" s="561" t="s">
        <v>124</v>
      </c>
      <c r="C24" s="561" t="s">
        <v>110</v>
      </c>
      <c r="D24" s="561" t="s">
        <v>110</v>
      </c>
      <c r="E24" s="561" t="s">
        <v>110</v>
      </c>
      <c r="F24" s="561"/>
      <c r="G24" s="129"/>
      <c r="H24" s="129"/>
      <c r="I24" s="129"/>
      <c r="J24" s="129"/>
      <c r="K24" s="100"/>
      <c r="L24" s="367"/>
      <c r="M24" s="367"/>
      <c r="N24" s="367"/>
    </row>
    <row r="25" spans="1:14" s="370" customFormat="1" ht="19.5" customHeight="1" x14ac:dyDescent="0.2">
      <c r="A25" s="79"/>
      <c r="B25" s="561" t="s">
        <v>125</v>
      </c>
      <c r="C25" s="561" t="s">
        <v>114</v>
      </c>
      <c r="D25" s="561" t="s">
        <v>114</v>
      </c>
      <c r="E25" s="561" t="s">
        <v>114</v>
      </c>
      <c r="F25" s="561"/>
      <c r="G25" s="129"/>
      <c r="H25" s="129"/>
      <c r="I25" s="129"/>
      <c r="J25" s="129"/>
      <c r="K25" s="100"/>
      <c r="L25" s="367"/>
      <c r="M25" s="367"/>
      <c r="N25" s="367"/>
    </row>
    <row r="26" spans="1:14" s="369" customFormat="1" ht="36.75" customHeight="1" x14ac:dyDescent="0.2">
      <c r="A26" s="29"/>
      <c r="B26" s="698" t="s">
        <v>55</v>
      </c>
      <c r="C26" s="699"/>
      <c r="D26" s="699"/>
      <c r="E26" s="699"/>
      <c r="F26" s="699"/>
      <c r="G26" s="699"/>
      <c r="H26" s="699"/>
      <c r="I26" s="699"/>
      <c r="J26" s="700"/>
      <c r="K26" s="34"/>
      <c r="L26" s="367"/>
      <c r="M26" s="367"/>
      <c r="N26" s="367"/>
    </row>
    <row r="27" spans="1:14" s="369" customFormat="1" ht="26.25" customHeight="1" x14ac:dyDescent="0.2">
      <c r="A27" s="29"/>
      <c r="B27" s="694"/>
      <c r="C27" s="695"/>
      <c r="D27" s="257"/>
      <c r="E27" s="258"/>
      <c r="F27" s="271"/>
      <c r="G27" s="175" t="s">
        <v>220</v>
      </c>
      <c r="H27" s="175" t="s">
        <v>139</v>
      </c>
      <c r="I27" s="175" t="s">
        <v>219</v>
      </c>
      <c r="J27" s="175" t="s">
        <v>221</v>
      </c>
      <c r="K27" s="34"/>
      <c r="L27" s="367"/>
      <c r="M27" s="367"/>
      <c r="N27" s="367"/>
    </row>
    <row r="28" spans="1:14" s="372" customFormat="1" ht="19.5" customHeight="1" x14ac:dyDescent="0.2">
      <c r="A28" s="80"/>
      <c r="B28" s="696" t="s">
        <v>126</v>
      </c>
      <c r="C28" s="697"/>
      <c r="D28" s="697"/>
      <c r="E28" s="697"/>
      <c r="F28" s="697"/>
      <c r="G28" s="129"/>
      <c r="H28" s="129"/>
      <c r="I28" s="129"/>
      <c r="J28" s="129"/>
      <c r="K28" s="101"/>
      <c r="L28" s="367"/>
      <c r="M28" s="367"/>
      <c r="N28" s="367"/>
    </row>
    <row r="29" spans="1:14" s="372" customFormat="1" ht="19.5" customHeight="1" x14ac:dyDescent="0.2">
      <c r="A29" s="80"/>
      <c r="B29" s="561" t="s">
        <v>127</v>
      </c>
      <c r="C29" s="561" t="s">
        <v>111</v>
      </c>
      <c r="D29" s="561" t="s">
        <v>111</v>
      </c>
      <c r="E29" s="561" t="s">
        <v>111</v>
      </c>
      <c r="F29" s="561"/>
      <c r="G29" s="129"/>
      <c r="H29" s="129"/>
      <c r="I29" s="129"/>
      <c r="J29" s="129"/>
      <c r="K29" s="101"/>
      <c r="L29" s="367"/>
      <c r="M29" s="367"/>
      <c r="N29" s="367"/>
    </row>
    <row r="30" spans="1:14" s="370" customFormat="1" ht="19.5" customHeight="1" x14ac:dyDescent="0.2">
      <c r="A30" s="79"/>
      <c r="B30" s="561" t="s">
        <v>128</v>
      </c>
      <c r="C30" s="561" t="s">
        <v>115</v>
      </c>
      <c r="D30" s="561" t="s">
        <v>115</v>
      </c>
      <c r="E30" s="561" t="s">
        <v>115</v>
      </c>
      <c r="F30" s="561"/>
      <c r="G30" s="129"/>
      <c r="H30" s="129"/>
      <c r="I30" s="129"/>
      <c r="J30" s="129"/>
      <c r="K30" s="100"/>
      <c r="L30" s="367"/>
      <c r="M30" s="367"/>
      <c r="N30" s="367"/>
    </row>
    <row r="31" spans="1:14" s="369" customFormat="1" ht="50.25" customHeight="1" x14ac:dyDescent="0.2">
      <c r="A31" s="29"/>
      <c r="B31" s="574" t="s">
        <v>56</v>
      </c>
      <c r="C31" s="575"/>
      <c r="D31" s="575"/>
      <c r="E31" s="575"/>
      <c r="F31" s="575"/>
      <c r="G31" s="575"/>
      <c r="H31" s="575"/>
      <c r="I31" s="575"/>
      <c r="J31" s="576"/>
      <c r="K31" s="34"/>
      <c r="L31" s="367"/>
      <c r="M31" s="367"/>
      <c r="N31" s="367"/>
    </row>
    <row r="32" spans="1:14" s="369" customFormat="1" ht="26.25" customHeight="1" x14ac:dyDescent="0.2">
      <c r="A32" s="29"/>
      <c r="B32" s="694"/>
      <c r="C32" s="695"/>
      <c r="D32" s="257"/>
      <c r="E32" s="258"/>
      <c r="F32" s="271"/>
      <c r="G32" s="175" t="s">
        <v>220</v>
      </c>
      <c r="H32" s="175" t="s">
        <v>139</v>
      </c>
      <c r="I32" s="175" t="s">
        <v>219</v>
      </c>
      <c r="J32" s="175" t="s">
        <v>221</v>
      </c>
      <c r="K32" s="34"/>
      <c r="L32" s="367"/>
      <c r="M32" s="367"/>
      <c r="N32" s="367"/>
    </row>
    <row r="33" spans="1:14" s="370" customFormat="1" ht="19.5" customHeight="1" x14ac:dyDescent="0.2">
      <c r="A33" s="79"/>
      <c r="B33" s="561" t="s">
        <v>129</v>
      </c>
      <c r="C33" s="561" t="s">
        <v>108</v>
      </c>
      <c r="D33" s="561" t="s">
        <v>108</v>
      </c>
      <c r="E33" s="561" t="s">
        <v>108</v>
      </c>
      <c r="F33" s="561"/>
      <c r="G33" s="129"/>
      <c r="H33" s="129"/>
      <c r="I33" s="129"/>
      <c r="J33" s="129"/>
      <c r="K33" s="100"/>
      <c r="L33" s="367"/>
      <c r="M33" s="367"/>
      <c r="N33" s="367"/>
    </row>
    <row r="34" spans="1:14" s="370" customFormat="1" ht="19.5" customHeight="1" x14ac:dyDescent="0.2">
      <c r="A34" s="79"/>
      <c r="B34" s="561" t="s">
        <v>130</v>
      </c>
      <c r="C34" s="561" t="s">
        <v>112</v>
      </c>
      <c r="D34" s="561" t="s">
        <v>112</v>
      </c>
      <c r="E34" s="561" t="s">
        <v>112</v>
      </c>
      <c r="F34" s="561"/>
      <c r="G34" s="129"/>
      <c r="H34" s="129"/>
      <c r="I34" s="129"/>
      <c r="J34" s="129"/>
      <c r="K34" s="100"/>
      <c r="L34" s="367"/>
      <c r="M34" s="367"/>
      <c r="N34" s="367"/>
    </row>
    <row r="35" spans="1:14" s="370" customFormat="1" ht="19.5" customHeight="1" x14ac:dyDescent="0.2">
      <c r="A35" s="79"/>
      <c r="B35" s="561" t="s">
        <v>131</v>
      </c>
      <c r="C35" s="561" t="s">
        <v>116</v>
      </c>
      <c r="D35" s="561" t="s">
        <v>116</v>
      </c>
      <c r="E35" s="561" t="s">
        <v>116</v>
      </c>
      <c r="F35" s="561"/>
      <c r="G35" s="129"/>
      <c r="H35" s="129"/>
      <c r="I35" s="129"/>
      <c r="J35" s="129"/>
      <c r="K35" s="100"/>
      <c r="L35" s="367"/>
      <c r="M35" s="367"/>
      <c r="N35" s="367"/>
    </row>
    <row r="36" spans="1:14" s="370" customFormat="1" ht="3" customHeight="1" x14ac:dyDescent="0.2">
      <c r="A36" s="79"/>
      <c r="B36" s="123"/>
      <c r="C36" s="124"/>
      <c r="D36" s="123"/>
      <c r="E36" s="123"/>
      <c r="F36" s="123"/>
      <c r="G36" s="97"/>
      <c r="H36" s="97"/>
      <c r="I36" s="97"/>
      <c r="J36" s="97"/>
      <c r="K36" s="100"/>
      <c r="L36" s="367"/>
      <c r="M36" s="367"/>
      <c r="N36" s="367"/>
    </row>
    <row r="37" spans="1:14" s="369" customFormat="1" x14ac:dyDescent="0.2">
      <c r="A37" s="29"/>
      <c r="B37" s="125" t="s">
        <v>43</v>
      </c>
      <c r="C37" s="272" t="str">
        <f>'tablas de calculo'!Q4</f>
        <v>Verifica la evaluación</v>
      </c>
      <c r="D37" s="29"/>
      <c r="E37" s="29"/>
      <c r="F37" s="29"/>
      <c r="G37" s="29"/>
      <c r="H37" s="29"/>
      <c r="I37" s="29"/>
      <c r="J37" s="29"/>
      <c r="K37" s="34"/>
      <c r="L37" s="367"/>
      <c r="M37" s="367"/>
      <c r="N37" s="367"/>
    </row>
    <row r="38" spans="1:14" s="369" customFormat="1" x14ac:dyDescent="0.2">
      <c r="A38" s="29"/>
      <c r="B38" s="125" t="s">
        <v>1</v>
      </c>
      <c r="C38" s="272" t="str">
        <f>'tablas de calculo'!Q8</f>
        <v>Verifica la evaluación</v>
      </c>
      <c r="D38" s="29"/>
      <c r="E38" s="29"/>
      <c r="F38" s="29"/>
      <c r="G38" s="29"/>
      <c r="H38" s="29"/>
      <c r="I38" s="29"/>
      <c r="J38" s="29"/>
      <c r="K38" s="34"/>
      <c r="L38" s="367"/>
      <c r="M38" s="367"/>
      <c r="N38" s="367"/>
    </row>
    <row r="39" spans="1:14" s="369" customFormat="1" x14ac:dyDescent="0.2">
      <c r="A39" s="29"/>
      <c r="B39" s="126" t="s">
        <v>2</v>
      </c>
      <c r="C39" s="272" t="str">
        <f>'tablas de calculo'!Q11</f>
        <v>Verifica la evaluación</v>
      </c>
      <c r="D39" s="29"/>
      <c r="E39" s="29"/>
      <c r="F39" s="29"/>
      <c r="G39" s="29"/>
      <c r="H39" s="29"/>
      <c r="I39" s="29"/>
      <c r="J39" s="29"/>
      <c r="K39" s="34"/>
      <c r="L39" s="367"/>
      <c r="M39" s="367"/>
      <c r="N39" s="367"/>
    </row>
    <row r="40" spans="1:14" s="369" customFormat="1" x14ac:dyDescent="0.2">
      <c r="A40" s="29"/>
      <c r="B40" s="126" t="s">
        <v>4</v>
      </c>
      <c r="C40" s="272" t="str">
        <f>'tablas de calculo'!Q15</f>
        <v>Verifica la evaluacion</v>
      </c>
      <c r="D40" s="29"/>
      <c r="E40" s="29"/>
      <c r="F40" s="29"/>
      <c r="G40" s="29"/>
      <c r="H40" s="29"/>
      <c r="I40" s="29"/>
      <c r="J40" s="29"/>
      <c r="K40" s="34"/>
      <c r="L40" s="367"/>
      <c r="M40" s="367"/>
      <c r="N40" s="367"/>
    </row>
    <row r="41" spans="1:14" s="369" customFormat="1" ht="13.5" thickBot="1" x14ac:dyDescent="0.25">
      <c r="A41" s="29"/>
      <c r="B41" s="126" t="s">
        <v>3</v>
      </c>
      <c r="C41" s="273" t="str">
        <f>'tablas de calculo'!Q19</f>
        <v>Verifica la evaluación</v>
      </c>
      <c r="D41" s="29"/>
      <c r="E41" s="29"/>
      <c r="F41" s="29"/>
      <c r="G41" s="29"/>
      <c r="H41" s="29"/>
      <c r="I41" s="29"/>
      <c r="J41" s="29"/>
      <c r="K41" s="34"/>
      <c r="L41" s="367"/>
      <c r="M41" s="367"/>
      <c r="N41" s="367"/>
    </row>
    <row r="42" spans="1:14" s="369" customFormat="1" ht="31.5" customHeight="1" x14ac:dyDescent="0.2">
      <c r="A42" s="29"/>
      <c r="B42" s="127" t="s">
        <v>6</v>
      </c>
      <c r="C42" s="274">
        <f>'tablas de calculo'!Q20</f>
        <v>0</v>
      </c>
      <c r="D42" s="54"/>
      <c r="E42" s="29"/>
      <c r="F42" s="29"/>
      <c r="G42" s="692"/>
      <c r="H42" s="692"/>
      <c r="I42" s="692"/>
      <c r="J42" s="29"/>
      <c r="K42" s="34"/>
      <c r="L42" s="367"/>
      <c r="M42" s="367"/>
      <c r="N42" s="367"/>
    </row>
    <row r="43" spans="1:14" s="369" customFormat="1" ht="32.25" customHeight="1" x14ac:dyDescent="0.2">
      <c r="A43" s="29"/>
      <c r="B43" s="128" t="s">
        <v>7</v>
      </c>
      <c r="C43" s="175" t="str">
        <f>'tablas de calculo'!Q22</f>
        <v>Aplica la evaluación</v>
      </c>
      <c r="D43" s="143"/>
      <c r="E43" s="395">
        <f>VCCOGR!F42</f>
        <v>0</v>
      </c>
      <c r="F43" s="29"/>
      <c r="G43" s="693"/>
      <c r="H43" s="693"/>
      <c r="I43" s="693"/>
      <c r="J43" s="54"/>
      <c r="K43" s="34"/>
      <c r="L43" s="367"/>
      <c r="M43" s="367"/>
      <c r="N43" s="367"/>
    </row>
    <row r="44" spans="1:14" s="369" customFormat="1" x14ac:dyDescent="0.2">
      <c r="A44" s="29"/>
      <c r="B44" s="29"/>
      <c r="C44" s="29"/>
      <c r="D44" s="29"/>
      <c r="E44" s="393" t="str">
        <f>VCCOGR!F43</f>
        <v>AÑO DE LA EVALUACIÓN</v>
      </c>
      <c r="F44" s="29"/>
      <c r="G44" s="676" t="s">
        <v>29</v>
      </c>
      <c r="H44" s="676"/>
      <c r="I44" s="676"/>
      <c r="J44" s="104"/>
      <c r="K44" s="34"/>
      <c r="L44" s="367"/>
      <c r="M44" s="367"/>
      <c r="N44" s="367"/>
    </row>
    <row r="45" spans="1:14" s="369" customFormat="1" ht="1.5" customHeight="1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34"/>
      <c r="L45" s="367"/>
      <c r="M45" s="367"/>
      <c r="N45" s="367"/>
    </row>
    <row r="46" spans="1:14" s="369" customFormat="1" ht="16.5" customHeight="1" x14ac:dyDescent="0.2">
      <c r="A46" s="29"/>
      <c r="B46" s="689" t="s">
        <v>47</v>
      </c>
      <c r="C46" s="690"/>
      <c r="D46" s="690"/>
      <c r="E46" s="690"/>
      <c r="F46" s="690"/>
      <c r="G46" s="690"/>
      <c r="H46" s="690"/>
      <c r="I46" s="690"/>
      <c r="J46" s="691"/>
      <c r="K46" s="60"/>
      <c r="L46" s="367"/>
      <c r="M46" s="367"/>
      <c r="N46" s="367"/>
    </row>
    <row r="47" spans="1:14" s="369" customFormat="1" ht="25.5" customHeight="1" x14ac:dyDescent="0.2">
      <c r="A47" s="29"/>
      <c r="B47" s="686"/>
      <c r="C47" s="687"/>
      <c r="D47" s="175" t="s">
        <v>99</v>
      </c>
      <c r="E47" s="688"/>
      <c r="F47" s="688"/>
      <c r="G47" s="688"/>
      <c r="H47" s="688"/>
      <c r="I47" s="688"/>
      <c r="J47" s="687"/>
      <c r="K47" s="60"/>
      <c r="L47" s="367"/>
      <c r="M47" s="367"/>
      <c r="N47" s="367"/>
    </row>
    <row r="48" spans="1:14" s="369" customFormat="1" ht="25.5" customHeight="1" x14ac:dyDescent="0.2">
      <c r="A48" s="29"/>
      <c r="B48" s="686"/>
      <c r="C48" s="687"/>
      <c r="D48" s="175" t="s">
        <v>99</v>
      </c>
      <c r="E48" s="688"/>
      <c r="F48" s="688"/>
      <c r="G48" s="688"/>
      <c r="H48" s="688"/>
      <c r="I48" s="688"/>
      <c r="J48" s="687"/>
      <c r="K48" s="102"/>
      <c r="L48" s="367"/>
      <c r="M48" s="367"/>
      <c r="N48" s="367"/>
    </row>
    <row r="49" spans="1:14" s="369" customFormat="1" ht="25.5" customHeight="1" x14ac:dyDescent="0.2">
      <c r="A49" s="29"/>
      <c r="B49" s="686"/>
      <c r="C49" s="687"/>
      <c r="D49" s="175" t="s">
        <v>99</v>
      </c>
      <c r="E49" s="688"/>
      <c r="F49" s="688"/>
      <c r="G49" s="688"/>
      <c r="H49" s="688"/>
      <c r="I49" s="688"/>
      <c r="J49" s="687"/>
      <c r="K49" s="102"/>
      <c r="L49" s="367"/>
      <c r="M49" s="367"/>
      <c r="N49" s="367"/>
    </row>
    <row r="50" spans="1:14" s="369" customFormat="1" ht="25.5" customHeight="1" x14ac:dyDescent="0.2">
      <c r="A50" s="29"/>
      <c r="B50" s="686"/>
      <c r="C50" s="687"/>
      <c r="D50" s="175" t="s">
        <v>99</v>
      </c>
      <c r="E50" s="684"/>
      <c r="F50" s="684"/>
      <c r="G50" s="684"/>
      <c r="H50" s="684"/>
      <c r="I50" s="684"/>
      <c r="J50" s="685"/>
      <c r="K50" s="102"/>
      <c r="L50" s="367"/>
      <c r="M50" s="367"/>
      <c r="N50" s="367"/>
    </row>
    <row r="51" spans="1:14" s="369" customFormat="1" ht="25.5" customHeight="1" x14ac:dyDescent="0.2">
      <c r="A51" s="29"/>
      <c r="B51" s="686"/>
      <c r="C51" s="687"/>
      <c r="D51" s="175" t="s">
        <v>99</v>
      </c>
      <c r="E51" s="684"/>
      <c r="F51" s="684"/>
      <c r="G51" s="684"/>
      <c r="H51" s="684"/>
      <c r="I51" s="684"/>
      <c r="J51" s="685"/>
      <c r="K51" s="102"/>
      <c r="L51" s="367"/>
      <c r="M51" s="367"/>
      <c r="N51" s="367"/>
    </row>
    <row r="52" spans="1:14" s="369" customFormat="1" ht="25.5" customHeight="1" x14ac:dyDescent="0.2">
      <c r="A52" s="29"/>
      <c r="B52" s="686"/>
      <c r="C52" s="687"/>
      <c r="D52" s="175" t="s">
        <v>99</v>
      </c>
      <c r="E52" s="684"/>
      <c r="F52" s="684"/>
      <c r="G52" s="684"/>
      <c r="H52" s="684"/>
      <c r="I52" s="684"/>
      <c r="J52" s="685"/>
      <c r="K52" s="102"/>
      <c r="L52" s="367"/>
      <c r="M52" s="367"/>
      <c r="N52" s="367"/>
    </row>
    <row r="53" spans="1:14" s="369" customFormat="1" ht="25.5" customHeight="1" x14ac:dyDescent="0.2">
      <c r="A53" s="29"/>
      <c r="B53" s="686"/>
      <c r="C53" s="687"/>
      <c r="D53" s="175" t="s">
        <v>99</v>
      </c>
      <c r="E53" s="684"/>
      <c r="F53" s="684"/>
      <c r="G53" s="684"/>
      <c r="H53" s="684"/>
      <c r="I53" s="684"/>
      <c r="J53" s="685"/>
      <c r="K53" s="102"/>
      <c r="L53" s="367"/>
      <c r="M53" s="367"/>
      <c r="N53" s="367"/>
    </row>
    <row r="54" spans="1:14" s="20" customFormat="1" ht="11.25" customHeight="1" x14ac:dyDescent="0.2">
      <c r="A54" s="28"/>
      <c r="B54" s="379"/>
      <c r="C54" s="379"/>
      <c r="D54" s="379"/>
      <c r="E54" s="379"/>
      <c r="F54" s="379"/>
      <c r="G54" s="379"/>
      <c r="H54" s="379"/>
      <c r="I54" s="379"/>
      <c r="J54" s="379"/>
      <c r="K54" s="379"/>
      <c r="L54" s="367"/>
      <c r="M54" s="367"/>
      <c r="N54" s="367"/>
    </row>
    <row r="55" spans="1:14" ht="11.25" hidden="1" customHeight="1" x14ac:dyDescent="0.2"/>
    <row r="56" spans="1:14" ht="11.25" hidden="1" customHeight="1" x14ac:dyDescent="0.2"/>
    <row r="57" spans="1:14" ht="11.25" hidden="1" customHeight="1" x14ac:dyDescent="0.2"/>
    <row r="58" spans="1:14" ht="11.25" hidden="1" customHeight="1" x14ac:dyDescent="0.2"/>
    <row r="59" spans="1:14" ht="11.25" hidden="1" customHeight="1" x14ac:dyDescent="0.2"/>
    <row r="60" spans="1:14" ht="11.25" hidden="1" customHeight="1" x14ac:dyDescent="0.2"/>
    <row r="61" spans="1:14" ht="11.25" hidden="1" customHeight="1" x14ac:dyDescent="0.2"/>
    <row r="62" spans="1:14" ht="11.25" hidden="1" customHeight="1" x14ac:dyDescent="0.2"/>
    <row r="63" spans="1:14" ht="11.25" hidden="1" customHeight="1" x14ac:dyDescent="0.2"/>
    <row r="64" spans="1:14" ht="11.25" hidden="1" customHeight="1" x14ac:dyDescent="0.2"/>
    <row r="65" ht="11.25" hidden="1" customHeight="1" x14ac:dyDescent="0.2"/>
    <row r="66" ht="11.25" hidden="1" customHeight="1" x14ac:dyDescent="0.2"/>
    <row r="67" ht="11.25" hidden="1" customHeight="1" x14ac:dyDescent="0.2"/>
    <row r="68" ht="11.25" hidden="1" customHeight="1" x14ac:dyDescent="0.2"/>
    <row r="69" ht="11.25" hidden="1" customHeight="1" x14ac:dyDescent="0.2"/>
    <row r="70" ht="11.25" hidden="1" customHeight="1" x14ac:dyDescent="0.2"/>
    <row r="71" ht="11.25" hidden="1" customHeight="1" x14ac:dyDescent="0.2"/>
    <row r="72" ht="11.25" hidden="1" customHeight="1" x14ac:dyDescent="0.2"/>
    <row r="73" ht="11.25" hidden="1" customHeight="1" x14ac:dyDescent="0.2"/>
    <row r="74" ht="11.25" hidden="1" customHeight="1" x14ac:dyDescent="0.2"/>
    <row r="75" ht="11.25" hidden="1" customHeight="1" x14ac:dyDescent="0.2"/>
    <row r="76" ht="11.25" hidden="1" customHeight="1" x14ac:dyDescent="0.2"/>
    <row r="77" ht="11.25" hidden="1" customHeight="1" x14ac:dyDescent="0.2"/>
    <row r="78" ht="11.25" hidden="1" customHeight="1" x14ac:dyDescent="0.2"/>
    <row r="79" ht="11.25" hidden="1" customHeight="1" x14ac:dyDescent="0.2"/>
    <row r="80" ht="11.25" hidden="1" customHeight="1" x14ac:dyDescent="0.2"/>
    <row r="81" ht="11.25" hidden="1" customHeight="1" x14ac:dyDescent="0.2"/>
    <row r="82" ht="11.25" hidden="1" customHeight="1" x14ac:dyDescent="0.2"/>
    <row r="83" ht="11.25" hidden="1" customHeight="1" x14ac:dyDescent="0.2"/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15748031496062992" right="0.15748031496062992" top="0.41" bottom="2.08" header="0.15748031496062992" footer="0"/>
      <printOptions horizontalCentered="1" verticalCentered="1"/>
      <pageSetup scale="56" orientation="portrait" r:id="rId1"/>
      <headerFooter alignWithMargins="0"/>
    </customSheetView>
  </customSheetViews>
  <mergeCells count="55">
    <mergeCell ref="B35:F35"/>
    <mergeCell ref="B34:F34"/>
    <mergeCell ref="B9:J9"/>
    <mergeCell ref="B10:J10"/>
    <mergeCell ref="B12:J12"/>
    <mergeCell ref="B28:F28"/>
    <mergeCell ref="B25:F25"/>
    <mergeCell ref="B26:J26"/>
    <mergeCell ref="B13:C13"/>
    <mergeCell ref="B18:C18"/>
    <mergeCell ref="B23:C23"/>
    <mergeCell ref="B27:C27"/>
    <mergeCell ref="B14:F14"/>
    <mergeCell ref="I3:J3"/>
    <mergeCell ref="B4:E4"/>
    <mergeCell ref="I4:J4"/>
    <mergeCell ref="B3:E3"/>
    <mergeCell ref="B29:F29"/>
    <mergeCell ref="G7:J7"/>
    <mergeCell ref="B8:E8"/>
    <mergeCell ref="G8:J8"/>
    <mergeCell ref="I6:J6"/>
    <mergeCell ref="B5:G5"/>
    <mergeCell ref="I5:J5"/>
    <mergeCell ref="B6:G6"/>
    <mergeCell ref="B7:E7"/>
    <mergeCell ref="B46:J46"/>
    <mergeCell ref="E47:J47"/>
    <mergeCell ref="B15:F15"/>
    <mergeCell ref="B16:F16"/>
    <mergeCell ref="B22:J22"/>
    <mergeCell ref="B21:F21"/>
    <mergeCell ref="B20:F20"/>
    <mergeCell ref="B19:F19"/>
    <mergeCell ref="B24:F24"/>
    <mergeCell ref="B17:J17"/>
    <mergeCell ref="G42:I43"/>
    <mergeCell ref="B33:F33"/>
    <mergeCell ref="B30:F30"/>
    <mergeCell ref="B32:C32"/>
    <mergeCell ref="G44:I44"/>
    <mergeCell ref="B31:J31"/>
    <mergeCell ref="B52:C52"/>
    <mergeCell ref="B53:C53"/>
    <mergeCell ref="E52:J52"/>
    <mergeCell ref="E53:J53"/>
    <mergeCell ref="E51:J51"/>
    <mergeCell ref="B51:C51"/>
    <mergeCell ref="E50:J50"/>
    <mergeCell ref="B47:C47"/>
    <mergeCell ref="B48:C48"/>
    <mergeCell ref="B50:C50"/>
    <mergeCell ref="B49:C49"/>
    <mergeCell ref="E49:J49"/>
    <mergeCell ref="E48:J48"/>
  </mergeCells>
  <phoneticPr fontId="0" type="noConversion"/>
  <dataValidations count="5">
    <dataValidation type="custom" allowBlank="1" showInputMessage="1" showErrorMessage="1" error="Elije una sola opción en los parámetros de evaluación" sqref="G14:K14 G15:J16">
      <formula1>COUNTIF($G$14:$J$14,G14)=1</formula1>
    </dataValidation>
    <dataValidation type="custom" allowBlank="1" showInputMessage="1" showErrorMessage="1" error="Elije una sola opción en los parámetros de evaluación" sqref="K15">
      <formula1>COUNTIF($G$15:$J$15,K15)=1</formula1>
    </dataValidation>
    <dataValidation type="custom" allowBlank="1" showInputMessage="1" showErrorMessage="1" error="Elije una sola opción en los parámetros de evaluación" sqref="K16">
      <formula1>COUNTIF($G$16:$J$16,K16)=1</formula1>
    </dataValidation>
    <dataValidation type="custom" allowBlank="1" showInputMessage="1" showErrorMessage="1" error="Elije una sola opción en los parámetros de evaluación" sqref="G19:J21 G24:J25 G28:J30 G33:J35">
      <formula1>COUNTIF($G19:$J19,G19)=1</formula1>
    </dataValidation>
    <dataValidation type="list" errorStyle="information" allowBlank="1" showInputMessage="1" showErrorMessage="1" error="ANOTE EL NOMBRE" prompt="DESCRIBA Y ESPECÍFIQUE,EN SU CASO, EL TIPO DE ACCIÓN CORRECTIVA O DE MEJORA DEL DESEMPEÑO QUE CONSIDERE NECESARIO O ADECUADO._x000a_ESTAS ACCIONES PUEDEN INCLUIR:" sqref="B47:C53">
      <formula1>"APRENDIZAJE DE HABILIDADES O CONOCIMIENTOS ESPECIFICOS,ASESORIA PERSONALIZADA,FACULTAMIENTO,SEGUIMIENTO ESPECIAL,OTROS"</formula1>
    </dataValidation>
  </dataValidations>
  <printOptions horizontalCentered="1" verticalCentered="1"/>
  <pageMargins left="0.15748031496062992" right="0.15748031496062992" top="0.41" bottom="2.08" header="0.15748031496062992" footer="0"/>
  <pageSetup scale="55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IU55"/>
  <sheetViews>
    <sheetView showGridLines="0" zoomScale="90" zoomScaleNormal="90" zoomScaleSheetLayoutView="50" workbookViewId="0"/>
  </sheetViews>
  <sheetFormatPr baseColWidth="10" defaultColWidth="0" defaultRowHeight="12.75" zeroHeight="1" x14ac:dyDescent="0.2"/>
  <cols>
    <col min="1" max="1" width="1.7109375" customWidth="1"/>
    <col min="2" max="2" width="19.28515625" customWidth="1"/>
    <col min="3" max="3" width="23" customWidth="1"/>
    <col min="4" max="4" width="15.42578125" customWidth="1"/>
    <col min="5" max="5" width="19.28515625" customWidth="1"/>
    <col min="6" max="6" width="11.140625" customWidth="1"/>
    <col min="7" max="7" width="9.85546875" customWidth="1"/>
    <col min="8" max="8" width="13.5703125" customWidth="1"/>
    <col min="9" max="9" width="13.28515625" customWidth="1"/>
    <col min="10" max="10" width="16.140625" customWidth="1"/>
    <col min="11" max="11" width="20.140625" customWidth="1"/>
    <col min="12" max="12" width="1.7109375" customWidth="1"/>
    <col min="13" max="255" width="11.42578125" style="367" hidden="1" customWidth="1"/>
    <col min="256" max="16384" width="7.85546875" style="367" hidden="1"/>
  </cols>
  <sheetData>
    <row r="1" spans="1:12" ht="53.25" customHeight="1" x14ac:dyDescent="0.2">
      <c r="A1" s="29"/>
      <c r="B1" s="148" t="s">
        <v>237</v>
      </c>
      <c r="C1" s="149"/>
      <c r="D1" s="149"/>
      <c r="E1" s="149"/>
      <c r="F1" s="149"/>
      <c r="G1" s="149"/>
      <c r="H1" s="149"/>
      <c r="I1" s="149"/>
      <c r="J1" s="149"/>
      <c r="K1" s="150"/>
      <c r="L1" s="29"/>
    </row>
    <row r="2" spans="1:12" ht="2.4500000000000002" customHeight="1" x14ac:dyDescent="0.2">
      <c r="A2" s="29"/>
      <c r="B2" s="251"/>
      <c r="C2" s="251"/>
      <c r="D2" s="251"/>
      <c r="E2" s="251"/>
      <c r="F2" s="251"/>
      <c r="G2" s="251"/>
      <c r="H2" s="251"/>
      <c r="I2" s="251"/>
      <c r="J2" s="251"/>
      <c r="K2" s="277"/>
      <c r="L2" s="29"/>
    </row>
    <row r="3" spans="1:12" ht="24.95" customHeight="1" x14ac:dyDescent="0.2">
      <c r="A3" s="29"/>
      <c r="B3" s="552">
        <f>'vcai-AUTO'!B3:E3</f>
        <v>0</v>
      </c>
      <c r="C3" s="553"/>
      <c r="D3" s="553"/>
      <c r="E3" s="553"/>
      <c r="F3" s="151"/>
      <c r="G3" s="554">
        <f>'vcai-AUTO'!G3</f>
        <v>0</v>
      </c>
      <c r="H3" s="554"/>
      <c r="I3" s="278"/>
      <c r="J3" s="553">
        <f>'vcai-AUTO'!I3</f>
        <v>0</v>
      </c>
      <c r="K3" s="555"/>
      <c r="L3" s="29"/>
    </row>
    <row r="4" spans="1:12" ht="9.75" customHeight="1" x14ac:dyDescent="0.2">
      <c r="A4" s="29"/>
      <c r="B4" s="480" t="str">
        <f>'vcai-AUTO'!B4:E4</f>
        <v>NOMBRE DEL EVALUADO</v>
      </c>
      <c r="C4" s="481"/>
      <c r="D4" s="481"/>
      <c r="E4" s="481"/>
      <c r="F4" s="153"/>
      <c r="G4" s="481" t="str">
        <f>'vcai-AUTO'!G4</f>
        <v xml:space="preserve">RFC </v>
      </c>
      <c r="H4" s="481"/>
      <c r="I4" s="279"/>
      <c r="J4" s="481">
        <f>'vcai-AUTO'!I4:J4</f>
        <v>0</v>
      </c>
      <c r="K4" s="724"/>
      <c r="L4" s="29"/>
    </row>
    <row r="5" spans="1:12" ht="24.95" customHeight="1" x14ac:dyDescent="0.2">
      <c r="A5" s="29"/>
      <c r="B5" s="530">
        <f>'vcai-AUTO'!B5:G5</f>
        <v>0</v>
      </c>
      <c r="C5" s="531"/>
      <c r="D5" s="531"/>
      <c r="E5" s="531"/>
      <c r="F5" s="396"/>
      <c r="G5" s="531">
        <f>'vcai-AUTO'!E43</f>
        <v>0</v>
      </c>
      <c r="H5" s="531"/>
      <c r="I5" s="279"/>
      <c r="J5" s="557">
        <f>'vcai-AUTO'!I5</f>
        <v>0</v>
      </c>
      <c r="K5" s="558"/>
      <c r="L5" s="29"/>
    </row>
    <row r="6" spans="1:12" ht="9.75" customHeight="1" x14ac:dyDescent="0.2">
      <c r="A6" s="29"/>
      <c r="B6" s="480" t="str">
        <f>'vcai-AUTO'!B6:G6</f>
        <v>DENOMINACIÓN DEL PUESTO</v>
      </c>
      <c r="C6" s="481"/>
      <c r="D6" s="481"/>
      <c r="E6" s="481"/>
      <c r="F6" s="388"/>
      <c r="G6" s="481" t="str">
        <f>'vcai-AUTO'!E44</f>
        <v>AÑO DE LA EVALUACIÓN</v>
      </c>
      <c r="H6" s="481"/>
      <c r="I6" s="279"/>
      <c r="J6" s="481">
        <f>'vcai-AUTO'!I6:J6</f>
        <v>0</v>
      </c>
      <c r="K6" s="724"/>
      <c r="L6" s="29"/>
    </row>
    <row r="7" spans="1:12" ht="24.95" customHeight="1" x14ac:dyDescent="0.25">
      <c r="A7" s="29"/>
      <c r="B7" s="530">
        <f>'vcai-AUTO'!B7:E7</f>
        <v>0</v>
      </c>
      <c r="C7" s="531"/>
      <c r="D7" s="531"/>
      <c r="E7" s="531"/>
      <c r="F7" s="155"/>
      <c r="G7" s="531">
        <f>'vcai-AUTO'!G7:J7</f>
        <v>0</v>
      </c>
      <c r="H7" s="531"/>
      <c r="I7" s="531"/>
      <c r="J7" s="531"/>
      <c r="K7" s="532"/>
      <c r="L7" s="29"/>
    </row>
    <row r="8" spans="1:12" ht="9.75" customHeight="1" x14ac:dyDescent="0.2">
      <c r="A8" s="29"/>
      <c r="B8" s="556" t="str">
        <f>'vcai-AUTO'!B8:E8</f>
        <v>NOMBRE DE LA DEPENDENCIA U ÓRGANO ADMINISTRATIVO DESCONCENTRADO</v>
      </c>
      <c r="C8" s="484"/>
      <c r="D8" s="484"/>
      <c r="E8" s="484"/>
      <c r="F8" s="280"/>
      <c r="G8" s="484" t="str">
        <f>'vcai-AUTO'!G8:J8</f>
        <v>CLAVE Y NOMBRE DE LA UNIDAD ADMINISTRATIVA RESPONSABLE</v>
      </c>
      <c r="H8" s="484"/>
      <c r="I8" s="484"/>
      <c r="J8" s="484"/>
      <c r="K8" s="485"/>
      <c r="L8" s="29"/>
    </row>
    <row r="9" spans="1:12" ht="24.95" customHeight="1" x14ac:dyDescent="0.2">
      <c r="A9" s="29"/>
      <c r="B9" s="530">
        <f>'vcai-AUTO'!B9:J9</f>
        <v>0</v>
      </c>
      <c r="C9" s="531"/>
      <c r="D9" s="531"/>
      <c r="E9" s="531"/>
      <c r="F9" s="531"/>
      <c r="G9" s="531"/>
      <c r="H9" s="531"/>
      <c r="I9" s="531"/>
      <c r="J9" s="531"/>
      <c r="K9" s="532"/>
      <c r="L9" s="29"/>
    </row>
    <row r="10" spans="1:12" ht="9.75" customHeight="1" x14ac:dyDescent="0.2">
      <c r="A10" s="29"/>
      <c r="B10" s="504" t="str">
        <f>'vcai-AUTO'!B10:J10</f>
        <v>LUGAR y FECHA DE LA APLICACIÓN</v>
      </c>
      <c r="C10" s="505"/>
      <c r="D10" s="505"/>
      <c r="E10" s="505"/>
      <c r="F10" s="505"/>
      <c r="G10" s="505"/>
      <c r="H10" s="505"/>
      <c r="I10" s="505"/>
      <c r="J10" s="505"/>
      <c r="K10" s="506"/>
      <c r="L10" s="29"/>
    </row>
    <row r="11" spans="1:12" ht="2.4500000000000002" customHeight="1" x14ac:dyDescent="0.2">
      <c r="A11" s="29"/>
      <c r="B11" s="263"/>
      <c r="C11" s="262"/>
      <c r="D11" s="262"/>
      <c r="E11" s="262"/>
      <c r="F11" s="262"/>
      <c r="G11" s="262"/>
      <c r="H11" s="262"/>
      <c r="I11" s="262"/>
      <c r="J11" s="262"/>
      <c r="K11" s="263"/>
      <c r="L11" s="29"/>
    </row>
    <row r="12" spans="1:12" ht="29.25" customHeight="1" x14ac:dyDescent="0.2">
      <c r="A12" s="29"/>
      <c r="B12" s="148" t="s">
        <v>65</v>
      </c>
      <c r="C12" s="281"/>
      <c r="D12" s="281"/>
      <c r="E12" s="281"/>
      <c r="F12" s="281"/>
      <c r="G12" s="281"/>
      <c r="H12" s="281"/>
      <c r="I12" s="282"/>
      <c r="J12" s="283" t="s">
        <v>195</v>
      </c>
      <c r="K12" s="284"/>
      <c r="L12" s="29"/>
    </row>
    <row r="13" spans="1:12" ht="39.950000000000003" customHeight="1" x14ac:dyDescent="0.2">
      <c r="A13" s="29"/>
      <c r="B13" s="701" t="s">
        <v>204</v>
      </c>
      <c r="C13" s="702"/>
      <c r="D13" s="702"/>
      <c r="E13" s="702"/>
      <c r="F13" s="702"/>
      <c r="G13" s="702"/>
      <c r="H13" s="702"/>
      <c r="I13" s="703"/>
      <c r="J13" s="710"/>
      <c r="K13" s="725"/>
      <c r="L13" s="29"/>
    </row>
    <row r="14" spans="1:12" ht="20.100000000000001" customHeight="1" x14ac:dyDescent="0.2">
      <c r="A14" s="29"/>
      <c r="B14" s="701" t="s">
        <v>189</v>
      </c>
      <c r="C14" s="702"/>
      <c r="D14" s="702"/>
      <c r="E14" s="702"/>
      <c r="F14" s="702"/>
      <c r="G14" s="702"/>
      <c r="H14" s="702"/>
      <c r="I14" s="703"/>
      <c r="J14" s="704"/>
      <c r="K14" s="705"/>
      <c r="L14" s="29"/>
    </row>
    <row r="15" spans="1:12" ht="39.950000000000003" customHeight="1" x14ac:dyDescent="0.2">
      <c r="A15" s="29"/>
      <c r="B15" s="701" t="s">
        <v>224</v>
      </c>
      <c r="C15" s="702"/>
      <c r="D15" s="702"/>
      <c r="E15" s="702"/>
      <c r="F15" s="702"/>
      <c r="G15" s="702"/>
      <c r="H15" s="702"/>
      <c r="I15" s="703"/>
      <c r="J15" s="704"/>
      <c r="K15" s="705"/>
      <c r="L15" s="29"/>
    </row>
    <row r="16" spans="1:12" ht="39.950000000000003" customHeight="1" x14ac:dyDescent="0.2">
      <c r="A16" s="29"/>
      <c r="B16" s="701" t="s">
        <v>225</v>
      </c>
      <c r="C16" s="702"/>
      <c r="D16" s="702"/>
      <c r="E16" s="702"/>
      <c r="F16" s="702"/>
      <c r="G16" s="702"/>
      <c r="H16" s="702"/>
      <c r="I16" s="703"/>
      <c r="J16" s="704"/>
      <c r="K16" s="705"/>
      <c r="L16" s="29"/>
    </row>
    <row r="17" spans="1:12" ht="20.100000000000001" customHeight="1" x14ac:dyDescent="0.2">
      <c r="A17" s="29"/>
      <c r="B17" s="701" t="s">
        <v>190</v>
      </c>
      <c r="C17" s="702"/>
      <c r="D17" s="702"/>
      <c r="E17" s="702"/>
      <c r="F17" s="702"/>
      <c r="G17" s="702"/>
      <c r="H17" s="702"/>
      <c r="I17" s="703"/>
      <c r="J17" s="704"/>
      <c r="K17" s="705"/>
      <c r="L17" s="29"/>
    </row>
    <row r="18" spans="1:12" ht="20.100000000000001" customHeight="1" x14ac:dyDescent="0.2">
      <c r="A18" s="29"/>
      <c r="B18" s="701" t="s">
        <v>191</v>
      </c>
      <c r="C18" s="702"/>
      <c r="D18" s="702"/>
      <c r="E18" s="702"/>
      <c r="F18" s="702"/>
      <c r="G18" s="702"/>
      <c r="H18" s="702"/>
      <c r="I18" s="703"/>
      <c r="J18" s="704"/>
      <c r="K18" s="705"/>
      <c r="L18" s="29"/>
    </row>
    <row r="19" spans="1:12" ht="33" customHeight="1" x14ac:dyDescent="0.2">
      <c r="A19" s="29"/>
      <c r="B19" s="706" t="s">
        <v>226</v>
      </c>
      <c r="C19" s="707"/>
      <c r="D19" s="707"/>
      <c r="E19" s="707"/>
      <c r="F19" s="707"/>
      <c r="G19" s="707"/>
      <c r="H19" s="707"/>
      <c r="I19" s="708"/>
      <c r="J19" s="709"/>
      <c r="K19" s="710"/>
      <c r="L19" s="29"/>
    </row>
    <row r="20" spans="1:12" ht="3" customHeight="1" x14ac:dyDescent="0.2">
      <c r="A20" s="29"/>
      <c r="B20" s="263"/>
      <c r="C20" s="262"/>
      <c r="D20" s="262"/>
      <c r="E20" s="262"/>
      <c r="F20" s="262"/>
      <c r="G20" s="262"/>
      <c r="H20" s="262"/>
      <c r="I20" s="262"/>
      <c r="J20" s="54"/>
      <c r="K20" s="92"/>
      <c r="L20" s="29"/>
    </row>
    <row r="21" spans="1:12" ht="29.1" customHeight="1" x14ac:dyDescent="0.2">
      <c r="A21" s="29"/>
      <c r="B21" s="148" t="s">
        <v>66</v>
      </c>
      <c r="C21" s="281"/>
      <c r="D21" s="281"/>
      <c r="E21" s="281"/>
      <c r="F21" s="281"/>
      <c r="G21" s="281"/>
      <c r="H21" s="281"/>
      <c r="I21" s="281"/>
      <c r="J21" s="281"/>
      <c r="K21" s="282"/>
      <c r="L21" s="29"/>
    </row>
    <row r="22" spans="1:12" ht="26.25" customHeight="1" x14ac:dyDescent="0.2">
      <c r="A22" s="29"/>
      <c r="B22" s="715" t="s">
        <v>67</v>
      </c>
      <c r="C22" s="716"/>
      <c r="D22" s="716"/>
      <c r="E22" s="716"/>
      <c r="F22" s="716"/>
      <c r="G22" s="716"/>
      <c r="H22" s="285" t="s">
        <v>68</v>
      </c>
      <c r="I22" s="285"/>
      <c r="J22" s="285"/>
      <c r="K22" s="713" t="s">
        <v>69</v>
      </c>
      <c r="L22" s="29"/>
    </row>
    <row r="23" spans="1:12" ht="36.75" customHeight="1" x14ac:dyDescent="0.2">
      <c r="A23" s="29"/>
      <c r="B23" s="717"/>
      <c r="C23" s="718"/>
      <c r="D23" s="718"/>
      <c r="E23" s="718"/>
      <c r="F23" s="718"/>
      <c r="G23" s="718"/>
      <c r="H23" s="264" t="s">
        <v>164</v>
      </c>
      <c r="I23" s="264" t="s">
        <v>48</v>
      </c>
      <c r="J23" s="264" t="s">
        <v>223</v>
      </c>
      <c r="K23" s="714"/>
      <c r="L23" s="29"/>
    </row>
    <row r="24" spans="1:12" ht="27" customHeight="1" x14ac:dyDescent="0.2">
      <c r="A24" s="29"/>
      <c r="B24" s="512" t="s">
        <v>70</v>
      </c>
      <c r="C24" s="512"/>
      <c r="D24" s="512"/>
      <c r="E24" s="512"/>
      <c r="F24" s="512"/>
      <c r="G24" s="512"/>
      <c r="H24" s="4"/>
      <c r="I24" s="4"/>
      <c r="J24" s="4"/>
      <c r="K24" s="296" t="str">
        <f>'tablas de calculo'!AT1</f>
        <v xml:space="preserve">   </v>
      </c>
      <c r="L24" s="29"/>
    </row>
    <row r="25" spans="1:12" ht="27" customHeight="1" x14ac:dyDescent="0.2">
      <c r="A25" s="29"/>
      <c r="B25" s="512" t="s">
        <v>71</v>
      </c>
      <c r="C25" s="512"/>
      <c r="D25" s="512"/>
      <c r="E25" s="512"/>
      <c r="F25" s="512"/>
      <c r="G25" s="512"/>
      <c r="H25" s="4"/>
      <c r="I25" s="4"/>
      <c r="J25" s="4"/>
      <c r="K25" s="296" t="str">
        <f>'tablas de calculo'!AT2</f>
        <v xml:space="preserve">   </v>
      </c>
      <c r="L25" s="29"/>
    </row>
    <row r="26" spans="1:12" ht="27" customHeight="1" x14ac:dyDescent="0.2">
      <c r="A26" s="29"/>
      <c r="B26" s="512" t="s">
        <v>72</v>
      </c>
      <c r="C26" s="512"/>
      <c r="D26" s="512"/>
      <c r="E26" s="512"/>
      <c r="F26" s="512"/>
      <c r="G26" s="512"/>
      <c r="H26" s="4"/>
      <c r="I26" s="4"/>
      <c r="J26" s="4"/>
      <c r="K26" s="296" t="str">
        <f>'tablas de calculo'!AT3</f>
        <v xml:space="preserve">   </v>
      </c>
      <c r="L26" s="29"/>
    </row>
    <row r="27" spans="1:12" ht="27" customHeight="1" x14ac:dyDescent="0.2">
      <c r="A27" s="29"/>
      <c r="B27" s="512" t="s">
        <v>73</v>
      </c>
      <c r="C27" s="512"/>
      <c r="D27" s="512"/>
      <c r="E27" s="512"/>
      <c r="F27" s="512"/>
      <c r="G27" s="512"/>
      <c r="H27" s="4"/>
      <c r="I27" s="4"/>
      <c r="J27" s="4"/>
      <c r="K27" s="296" t="str">
        <f>'tablas de calculo'!AT4</f>
        <v xml:space="preserve">   </v>
      </c>
      <c r="L27" s="29"/>
    </row>
    <row r="28" spans="1:12" ht="27" customHeight="1" x14ac:dyDescent="0.2">
      <c r="A28" s="29"/>
      <c r="B28" s="512" t="s">
        <v>74</v>
      </c>
      <c r="C28" s="512"/>
      <c r="D28" s="512"/>
      <c r="E28" s="512"/>
      <c r="F28" s="512"/>
      <c r="G28" s="512"/>
      <c r="H28" s="4"/>
      <c r="I28" s="4"/>
      <c r="J28" s="4"/>
      <c r="K28" s="296" t="str">
        <f>'tablas de calculo'!AT5</f>
        <v xml:space="preserve">   </v>
      </c>
      <c r="L28" s="29"/>
    </row>
    <row r="29" spans="1:12" ht="27" customHeight="1" x14ac:dyDescent="0.2">
      <c r="A29" s="29"/>
      <c r="B29" s="512" t="s">
        <v>75</v>
      </c>
      <c r="C29" s="512"/>
      <c r="D29" s="512"/>
      <c r="E29" s="512"/>
      <c r="F29" s="512"/>
      <c r="G29" s="512"/>
      <c r="H29" s="4"/>
      <c r="I29" s="4"/>
      <c r="J29" s="4"/>
      <c r="K29" s="296" t="str">
        <f>'tablas de calculo'!AT6</f>
        <v xml:space="preserve">   </v>
      </c>
      <c r="L29" s="29"/>
    </row>
    <row r="30" spans="1:12" ht="27" customHeight="1" x14ac:dyDescent="0.2">
      <c r="A30" s="29"/>
      <c r="B30" s="512" t="s">
        <v>76</v>
      </c>
      <c r="C30" s="512"/>
      <c r="D30" s="512"/>
      <c r="E30" s="512"/>
      <c r="F30" s="512"/>
      <c r="G30" s="512"/>
      <c r="H30" s="4"/>
      <c r="I30" s="4"/>
      <c r="J30" s="4"/>
      <c r="K30" s="296" t="str">
        <f>'tablas de calculo'!AT7</f>
        <v xml:space="preserve">   </v>
      </c>
      <c r="L30" s="29"/>
    </row>
    <row r="31" spans="1:12" ht="27" customHeight="1" x14ac:dyDescent="0.2">
      <c r="A31" s="29"/>
      <c r="B31" s="512" t="s">
        <v>77</v>
      </c>
      <c r="C31" s="512"/>
      <c r="D31" s="512"/>
      <c r="E31" s="512"/>
      <c r="F31" s="512"/>
      <c r="G31" s="512"/>
      <c r="H31" s="4"/>
      <c r="I31" s="4"/>
      <c r="J31" s="4"/>
      <c r="K31" s="296" t="str">
        <f>'tablas de calculo'!AT8</f>
        <v xml:space="preserve">   </v>
      </c>
      <c r="L31" s="29"/>
    </row>
    <row r="32" spans="1:12" ht="27" customHeight="1" x14ac:dyDescent="0.2">
      <c r="A32" s="29"/>
      <c r="B32" s="512" t="s">
        <v>78</v>
      </c>
      <c r="C32" s="512"/>
      <c r="D32" s="512"/>
      <c r="E32" s="512"/>
      <c r="F32" s="512"/>
      <c r="G32" s="512"/>
      <c r="H32" s="4"/>
      <c r="I32" s="4"/>
      <c r="J32" s="4"/>
      <c r="K32" s="296" t="str">
        <f>'tablas de calculo'!AT9</f>
        <v xml:space="preserve">   </v>
      </c>
      <c r="L32" s="29"/>
    </row>
    <row r="33" spans="1:12" ht="27" customHeight="1" x14ac:dyDescent="0.2">
      <c r="A33" s="29"/>
      <c r="B33" s="512" t="s">
        <v>79</v>
      </c>
      <c r="C33" s="512"/>
      <c r="D33" s="512"/>
      <c r="E33" s="512"/>
      <c r="F33" s="512"/>
      <c r="G33" s="512"/>
      <c r="H33" s="4"/>
      <c r="I33" s="4"/>
      <c r="J33" s="4"/>
      <c r="K33" s="296" t="str">
        <f>'tablas de calculo'!AT10</f>
        <v xml:space="preserve">   </v>
      </c>
      <c r="L33" s="29"/>
    </row>
    <row r="34" spans="1:12" ht="27" customHeight="1" x14ac:dyDescent="0.2">
      <c r="A34" s="29"/>
      <c r="B34" s="512" t="s">
        <v>80</v>
      </c>
      <c r="C34" s="512"/>
      <c r="D34" s="512"/>
      <c r="E34" s="512"/>
      <c r="F34" s="512"/>
      <c r="G34" s="512"/>
      <c r="H34" s="4"/>
      <c r="I34" s="4"/>
      <c r="J34" s="4"/>
      <c r="K34" s="296" t="str">
        <f>'tablas de calculo'!AT11</f>
        <v xml:space="preserve">   </v>
      </c>
      <c r="L34" s="29"/>
    </row>
    <row r="35" spans="1:12" ht="27" customHeight="1" x14ac:dyDescent="0.2">
      <c r="A35" s="29"/>
      <c r="B35" s="512" t="s">
        <v>81</v>
      </c>
      <c r="C35" s="512"/>
      <c r="D35" s="512"/>
      <c r="E35" s="512"/>
      <c r="F35" s="512"/>
      <c r="G35" s="512"/>
      <c r="H35" s="4"/>
      <c r="I35" s="4"/>
      <c r="J35" s="4"/>
      <c r="K35" s="296" t="str">
        <f>'tablas de calculo'!AT12</f>
        <v xml:space="preserve">   </v>
      </c>
      <c r="L35" s="29"/>
    </row>
    <row r="36" spans="1:12" ht="27" customHeight="1" x14ac:dyDescent="0.2">
      <c r="A36" s="29"/>
      <c r="B36" s="512" t="s">
        <v>82</v>
      </c>
      <c r="C36" s="512"/>
      <c r="D36" s="512"/>
      <c r="E36" s="512"/>
      <c r="F36" s="512"/>
      <c r="G36" s="512"/>
      <c r="H36" s="4"/>
      <c r="I36" s="4"/>
      <c r="J36" s="4"/>
      <c r="K36" s="296" t="str">
        <f>'tablas de calculo'!AT13</f>
        <v xml:space="preserve">   </v>
      </c>
      <c r="L36" s="29"/>
    </row>
    <row r="37" spans="1:12" ht="58.5" customHeight="1" x14ac:dyDescent="0.2">
      <c r="A37" s="137"/>
      <c r="B37" s="286"/>
      <c r="C37" s="287"/>
      <c r="D37" s="288"/>
      <c r="E37" s="288"/>
      <c r="F37" s="711" t="s">
        <v>83</v>
      </c>
      <c r="G37" s="711"/>
      <c r="H37" s="711"/>
      <c r="I37" s="711"/>
      <c r="J37" s="712"/>
      <c r="K37" s="289" t="str">
        <f>'tablas de calculo'!AU14</f>
        <v>Verifica el 1° requisito</v>
      </c>
      <c r="L37" s="136"/>
    </row>
    <row r="38" spans="1:12" ht="3" customHeight="1" x14ac:dyDescent="0.2">
      <c r="A38" s="54"/>
      <c r="B38" s="132"/>
      <c r="C38" s="132"/>
      <c r="D38" s="133"/>
      <c r="E38" s="133"/>
      <c r="F38" s="134"/>
      <c r="G38" s="134"/>
      <c r="H38" s="134"/>
      <c r="I38" s="134"/>
      <c r="J38" s="134"/>
      <c r="K38" s="135"/>
      <c r="L38" s="54"/>
    </row>
    <row r="39" spans="1:12" ht="30" customHeight="1" x14ac:dyDescent="0.2">
      <c r="A39" s="137"/>
      <c r="B39" s="291" t="s">
        <v>137</v>
      </c>
      <c r="C39" s="290"/>
      <c r="D39" s="290"/>
      <c r="E39" s="290"/>
      <c r="F39" s="292"/>
      <c r="G39" s="293" t="s">
        <v>240</v>
      </c>
      <c r="H39" s="290"/>
      <c r="I39" s="290"/>
      <c r="J39" s="290"/>
      <c r="K39" s="292"/>
      <c r="L39" s="136"/>
    </row>
    <row r="40" spans="1:12" ht="46.5" customHeight="1" x14ac:dyDescent="0.2">
      <c r="A40" s="29"/>
      <c r="B40" s="552">
        <f>ACT.EXT.!B29</f>
        <v>0</v>
      </c>
      <c r="C40" s="553"/>
      <c r="D40" s="553"/>
      <c r="E40" s="553"/>
      <c r="F40" s="555"/>
      <c r="G40" s="536"/>
      <c r="H40" s="537"/>
      <c r="I40" s="537"/>
      <c r="J40" s="537"/>
      <c r="K40" s="538"/>
      <c r="L40" s="29"/>
    </row>
    <row r="41" spans="1:12" ht="12" customHeight="1" x14ac:dyDescent="0.2">
      <c r="A41" s="29"/>
      <c r="B41" s="527" t="str">
        <f>ACT.EXT.!B30</f>
        <v>Nombre</v>
      </c>
      <c r="C41" s="528"/>
      <c r="D41" s="528"/>
      <c r="E41" s="528"/>
      <c r="F41" s="529"/>
      <c r="G41" s="527" t="str">
        <f>ACT.EXT.!G30</f>
        <v>Nombre</v>
      </c>
      <c r="H41" s="528"/>
      <c r="I41" s="528"/>
      <c r="J41" s="528"/>
      <c r="K41" s="529"/>
      <c r="L41" s="29"/>
    </row>
    <row r="42" spans="1:12" ht="42" customHeight="1" x14ac:dyDescent="0.2">
      <c r="A42" s="29"/>
      <c r="B42" s="530">
        <f>ACT.EXT.!B31</f>
        <v>0</v>
      </c>
      <c r="C42" s="531"/>
      <c r="D42" s="531"/>
      <c r="E42" s="531"/>
      <c r="F42" s="532"/>
      <c r="G42" s="545"/>
      <c r="H42" s="546"/>
      <c r="I42" s="546"/>
      <c r="J42" s="546"/>
      <c r="K42" s="547"/>
      <c r="L42" s="29"/>
    </row>
    <row r="43" spans="1:12" ht="12" customHeight="1" x14ac:dyDescent="0.2">
      <c r="A43" s="29"/>
      <c r="B43" s="721" t="str">
        <f>ACT.EXT.!B32</f>
        <v>Puesto</v>
      </c>
      <c r="C43" s="722"/>
      <c r="D43" s="722"/>
      <c r="E43" s="722"/>
      <c r="F43" s="723"/>
      <c r="G43" s="721" t="str">
        <f>ACT.EXT.!G32</f>
        <v>Puesto</v>
      </c>
      <c r="H43" s="722"/>
      <c r="I43" s="722"/>
      <c r="J43" s="722"/>
      <c r="K43" s="723"/>
      <c r="L43" s="29"/>
    </row>
    <row r="44" spans="1:12" ht="42" customHeight="1" x14ac:dyDescent="0.2">
      <c r="A44" s="29"/>
      <c r="B44" s="542"/>
      <c r="C44" s="543"/>
      <c r="D44" s="543"/>
      <c r="E44" s="543"/>
      <c r="F44" s="544"/>
      <c r="G44" s="361"/>
      <c r="H44" s="719"/>
      <c r="I44" s="719"/>
      <c r="J44" s="719"/>
      <c r="K44" s="720"/>
      <c r="L44" s="29"/>
    </row>
    <row r="45" spans="1:12" ht="12" customHeight="1" x14ac:dyDescent="0.2">
      <c r="A45" s="29"/>
      <c r="B45" s="726" t="str">
        <f>ACT.EXT.!B34</f>
        <v>Firma</v>
      </c>
      <c r="C45" s="727"/>
      <c r="D45" s="727"/>
      <c r="E45" s="727"/>
      <c r="F45" s="728"/>
      <c r="G45" s="729" t="str">
        <f>ACT.EXT.!G34</f>
        <v>Firma</v>
      </c>
      <c r="H45" s="730"/>
      <c r="I45" s="730"/>
      <c r="J45" s="730"/>
      <c r="K45" s="731"/>
      <c r="L45" s="29"/>
    </row>
    <row r="46" spans="1:12" ht="3" customHeight="1" x14ac:dyDescent="0.2">
      <c r="A46" s="29"/>
      <c r="B46" s="294"/>
      <c r="C46" s="294"/>
      <c r="D46" s="294"/>
      <c r="E46" s="294"/>
      <c r="F46" s="294"/>
      <c r="G46" s="295"/>
      <c r="H46" s="295"/>
      <c r="I46" s="295"/>
      <c r="J46" s="295"/>
      <c r="K46" s="295"/>
      <c r="L46" s="29"/>
    </row>
    <row r="47" spans="1:12" ht="16.5" customHeight="1" x14ac:dyDescent="0.2">
      <c r="A47" s="29"/>
      <c r="B47" s="548" t="s">
        <v>136</v>
      </c>
      <c r="C47" s="634"/>
      <c r="D47" s="634"/>
      <c r="E47" s="634"/>
      <c r="F47" s="634"/>
      <c r="G47" s="634"/>
      <c r="H47" s="634"/>
      <c r="I47" s="634"/>
      <c r="J47" s="634"/>
      <c r="K47" s="513"/>
      <c r="L47" s="29"/>
    </row>
    <row r="48" spans="1:12" ht="25.5" customHeight="1" x14ac:dyDescent="0.2">
      <c r="A48" s="29"/>
      <c r="B48" s="732"/>
      <c r="C48" s="733"/>
      <c r="D48" s="733"/>
      <c r="E48" s="733"/>
      <c r="F48" s="733"/>
      <c r="G48" s="733"/>
      <c r="H48" s="733"/>
      <c r="I48" s="733"/>
      <c r="J48" s="733"/>
      <c r="K48" s="734"/>
      <c r="L48" s="29"/>
    </row>
    <row r="49" spans="1:12" ht="25.5" customHeight="1" x14ac:dyDescent="0.2">
      <c r="A49" s="29"/>
      <c r="B49" s="732"/>
      <c r="C49" s="733"/>
      <c r="D49" s="733"/>
      <c r="E49" s="733"/>
      <c r="F49" s="733"/>
      <c r="G49" s="733"/>
      <c r="H49" s="733"/>
      <c r="I49" s="733"/>
      <c r="J49" s="733"/>
      <c r="K49" s="734"/>
      <c r="L49" s="29"/>
    </row>
    <row r="50" spans="1:12" ht="25.5" customHeight="1" x14ac:dyDescent="0.2">
      <c r="A50" s="29"/>
      <c r="B50" s="732"/>
      <c r="C50" s="733"/>
      <c r="D50" s="733"/>
      <c r="E50" s="733"/>
      <c r="F50" s="733"/>
      <c r="G50" s="733"/>
      <c r="H50" s="733"/>
      <c r="I50" s="733"/>
      <c r="J50" s="733"/>
      <c r="K50" s="734"/>
      <c r="L50" s="29"/>
    </row>
    <row r="51" spans="1:12" ht="25.5" customHeight="1" x14ac:dyDescent="0.2">
      <c r="A51" s="29"/>
      <c r="B51" s="732"/>
      <c r="C51" s="733"/>
      <c r="D51" s="733"/>
      <c r="E51" s="733"/>
      <c r="F51" s="733"/>
      <c r="G51" s="733"/>
      <c r="H51" s="733"/>
      <c r="I51" s="733"/>
      <c r="J51" s="733"/>
      <c r="K51" s="734"/>
      <c r="L51" s="29"/>
    </row>
    <row r="52" spans="1:12" ht="25.5" customHeight="1" x14ac:dyDescent="0.2">
      <c r="A52" s="29"/>
      <c r="B52" s="732"/>
      <c r="C52" s="733"/>
      <c r="D52" s="733"/>
      <c r="E52" s="733"/>
      <c r="F52" s="733"/>
      <c r="G52" s="733"/>
      <c r="H52" s="733"/>
      <c r="I52" s="733"/>
      <c r="J52" s="733"/>
      <c r="K52" s="734"/>
      <c r="L52" s="29"/>
    </row>
    <row r="53" spans="1:12" ht="25.5" customHeight="1" x14ac:dyDescent="0.2">
      <c r="A53" s="29"/>
      <c r="B53" s="732"/>
      <c r="C53" s="733"/>
      <c r="D53" s="733"/>
      <c r="E53" s="733"/>
      <c r="F53" s="733"/>
      <c r="G53" s="733"/>
      <c r="H53" s="733"/>
      <c r="I53" s="733"/>
      <c r="J53" s="733"/>
      <c r="K53" s="734"/>
      <c r="L53" s="29"/>
    </row>
    <row r="54" spans="1:12" ht="25.5" customHeight="1" x14ac:dyDescent="0.2">
      <c r="A54" s="29"/>
      <c r="B54" s="732"/>
      <c r="C54" s="733"/>
      <c r="D54" s="733"/>
      <c r="E54" s="733"/>
      <c r="F54" s="733"/>
      <c r="G54" s="733"/>
      <c r="H54" s="733"/>
      <c r="I54" s="733"/>
      <c r="J54" s="733"/>
      <c r="K54" s="734"/>
      <c r="L54" s="29"/>
    </row>
    <row r="55" spans="1:12" ht="11.25" customHeight="1" x14ac:dyDescent="0.2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</row>
  </sheetData>
  <sheetProtection algorithmName="SHA-512" hashValue="wzIq9lgeGWmOJ2seDquSXW9/iIh0z24ilQBgVlqvTW9OAcbiDgaiFoUln0TeCpv8uSDLkRjPc/6f5TAASvRKHg==" saltValue="Q0Nqk4eumFcFInjrXcbchA==" spinCount="100000" sheet="1" objects="1" scenarios="1"/>
  <customSheetViews>
    <customSheetView guid="{15006202-85AD-4E10-8C21-6DEA9B3667B0}" scale="85" showGridLines="0" fitToPage="1" hiddenRows="1" hiddenColumns="1" showRuler="0">
      <pageMargins left="0.19685039370078741" right="0.19685039370078741" top="0.35" bottom="0.36" header="0" footer="0"/>
      <printOptions horizontalCentered="1"/>
      <pageSetup scale="59" orientation="portrait" r:id="rId1"/>
      <headerFooter alignWithMargins="0"/>
    </customSheetView>
  </customSheetViews>
  <mergeCells count="68">
    <mergeCell ref="B45:F45"/>
    <mergeCell ref="G45:K45"/>
    <mergeCell ref="B53:K53"/>
    <mergeCell ref="B54:K54"/>
    <mergeCell ref="B52:K52"/>
    <mergeCell ref="B49:K49"/>
    <mergeCell ref="B48:K48"/>
    <mergeCell ref="B47:K47"/>
    <mergeCell ref="B50:K50"/>
    <mergeCell ref="B51:K51"/>
    <mergeCell ref="B3:E3"/>
    <mergeCell ref="G3:H3"/>
    <mergeCell ref="J3:K3"/>
    <mergeCell ref="B4:E4"/>
    <mergeCell ref="G4:H4"/>
    <mergeCell ref="J4:K4"/>
    <mergeCell ref="B8:E8"/>
    <mergeCell ref="G8:K8"/>
    <mergeCell ref="B9:K9"/>
    <mergeCell ref="B10:K10"/>
    <mergeCell ref="B15:I15"/>
    <mergeCell ref="J15:K15"/>
    <mergeCell ref="B13:I13"/>
    <mergeCell ref="J13:K13"/>
    <mergeCell ref="B14:I14"/>
    <mergeCell ref="J14:K14"/>
    <mergeCell ref="J5:K5"/>
    <mergeCell ref="B7:E7"/>
    <mergeCell ref="G7:K7"/>
    <mergeCell ref="J6:K6"/>
    <mergeCell ref="B5:E5"/>
    <mergeCell ref="B6:E6"/>
    <mergeCell ref="G6:H6"/>
    <mergeCell ref="G5:H5"/>
    <mergeCell ref="B44:F44"/>
    <mergeCell ref="H44:K44"/>
    <mergeCell ref="G40:K40"/>
    <mergeCell ref="B42:F42"/>
    <mergeCell ref="G42:K42"/>
    <mergeCell ref="B40:F40"/>
    <mergeCell ref="B43:F43"/>
    <mergeCell ref="G43:K43"/>
    <mergeCell ref="B41:F41"/>
    <mergeCell ref="G41:K41"/>
    <mergeCell ref="F37:J37"/>
    <mergeCell ref="B34:G34"/>
    <mergeCell ref="B35:G35"/>
    <mergeCell ref="B36:G36"/>
    <mergeCell ref="K22:K23"/>
    <mergeCell ref="B24:G24"/>
    <mergeCell ref="B30:G30"/>
    <mergeCell ref="B31:G31"/>
    <mergeCell ref="B32:G32"/>
    <mergeCell ref="B33:G33"/>
    <mergeCell ref="B22:G23"/>
    <mergeCell ref="B27:G27"/>
    <mergeCell ref="B28:G28"/>
    <mergeCell ref="B29:G29"/>
    <mergeCell ref="B25:G25"/>
    <mergeCell ref="B26:G26"/>
    <mergeCell ref="B16:I16"/>
    <mergeCell ref="J16:K16"/>
    <mergeCell ref="B19:I19"/>
    <mergeCell ref="J19:K19"/>
    <mergeCell ref="B17:I17"/>
    <mergeCell ref="J17:K17"/>
    <mergeCell ref="B18:I18"/>
    <mergeCell ref="J18:K18"/>
  </mergeCells>
  <phoneticPr fontId="15" type="noConversion"/>
  <dataValidations count="14">
    <dataValidation allowBlank="1" showInputMessage="1" prompt="Representa el valor que implica un cumplimiento no aceptable en la meta. _x000a_" sqref="J23"/>
    <dataValidation type="custom" allowBlank="1" showInputMessage="1" showErrorMessage="1" error="Elije una sola opción, en la calificación" sqref="H27:J27">
      <formula1>COUNTIF($H$27:$J$27,H27)=1</formula1>
    </dataValidation>
    <dataValidation type="custom" allowBlank="1" showInputMessage="1" showErrorMessage="1" error="Elije una sola opción, en la calificación" sqref="H24:J24">
      <formula1>COUNTIF($H$24:$J$24,H24)=1</formula1>
    </dataValidation>
    <dataValidation type="custom" allowBlank="1" showInputMessage="1" showErrorMessage="1" error="Elije una sola opción, en la calificación" sqref="H25:J25">
      <formula1>COUNTIF($H$25:$J$25,H25)=1</formula1>
    </dataValidation>
    <dataValidation type="custom" allowBlank="1" showInputMessage="1" showErrorMessage="1" error="Elije una sola opción, en la calificación" sqref="H26:J26">
      <formula1>COUNTIF($H$26:$J$26,H26)=1</formula1>
    </dataValidation>
    <dataValidation type="custom" allowBlank="1" showInputMessage="1" showErrorMessage="1" error="Elije una sola opción, en la calificación" sqref="H28:J28">
      <formula1>COUNTIF($H$28:$J$28,H28)=1</formula1>
    </dataValidation>
    <dataValidation type="custom" allowBlank="1" showInputMessage="1" showErrorMessage="1" error="Elije una sola opción, en la calificación" sqref="H29:J29">
      <formula1>COUNTIF($H$29:$J$29,H29)=1</formula1>
    </dataValidation>
    <dataValidation type="custom" allowBlank="1" showInputMessage="1" showErrorMessage="1" error="Elije una sola opción, en la calificación" sqref="H30:J30">
      <formula1>COUNTIF($H$30:$J$30,H30)=1</formula1>
    </dataValidation>
    <dataValidation type="custom" allowBlank="1" showInputMessage="1" showErrorMessage="1" error="Elije una sola opción, en la calificación" sqref="H31:J31">
      <formula1>COUNTIF($H$31:$J$31,H31)=1</formula1>
    </dataValidation>
    <dataValidation type="custom" allowBlank="1" showInputMessage="1" showErrorMessage="1" error="Elije una sola opción, en la calificación" sqref="H32:J32">
      <formula1>COUNTIF($H$32:$J$32,H32)=1</formula1>
    </dataValidation>
    <dataValidation type="custom" allowBlank="1" showInputMessage="1" showErrorMessage="1" error="Elije una sola opción, en la calificación" sqref="H33:J33">
      <formula1>COUNTIF($H$33:$J$33,H33)=1</formula1>
    </dataValidation>
    <dataValidation type="custom" allowBlank="1" showInputMessage="1" showErrorMessage="1" error="Elije una sola opción, en la calificación" sqref="H34:J34">
      <formula1>COUNTIF($H$34:$J$34,H34)=1</formula1>
    </dataValidation>
    <dataValidation type="custom" allowBlank="1" showInputMessage="1" showErrorMessage="1" error="Elije una sola opción, en la calificación" sqref="H35:J35">
      <formula1>COUNTIF($H$35:$J$35,H35)=1</formula1>
    </dataValidation>
    <dataValidation type="custom" allowBlank="1" showInputMessage="1" showErrorMessage="1" error="Elije una sola opción, en la calificación" sqref="H36:J36">
      <formula1>COUNTIF($H$36:$J$36,H36)=1</formula1>
    </dataValidation>
  </dataValidations>
  <printOptions horizontalCentered="1"/>
  <pageMargins left="0.19685039370078741" right="0.19685039370078741" top="0.35" bottom="0.36" header="0" footer="0"/>
  <pageSetup scale="5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81</vt:i4>
      </vt:variant>
    </vt:vector>
  </HeadingPairs>
  <TitlesOfParts>
    <vt:vector size="91" baseType="lpstr">
      <vt:lpstr>VCIFM</vt:lpstr>
      <vt:lpstr>ACT.EXT.</vt:lpstr>
      <vt:lpstr>vcai-SUPERIOR</vt:lpstr>
      <vt:lpstr>tablas de calculo</vt:lpstr>
      <vt:lpstr>vcai-CAPACITACION</vt:lpstr>
      <vt:lpstr>vcai-3°EVALUADOR</vt:lpstr>
      <vt:lpstr>VCCOGR</vt:lpstr>
      <vt:lpstr>vcai-AUTO</vt:lpstr>
      <vt:lpstr>APOR.DEST.</vt:lpstr>
      <vt:lpstr>Resumen personal</vt:lpstr>
      <vt:lpstr>_VAL2</vt:lpstr>
      <vt:lpstr>_VAL3</vt:lpstr>
      <vt:lpstr>ACT.EXT.DA1</vt:lpstr>
      <vt:lpstr>ACT.EXT.DA2</vt:lpstr>
      <vt:lpstr>ACT.EXT.DA3</vt:lpstr>
      <vt:lpstr>APORT.DEST.DA1</vt:lpstr>
      <vt:lpstr>APORT.DEST.DA10</vt:lpstr>
      <vt:lpstr>APORT.DEST.DA11</vt:lpstr>
      <vt:lpstr>APORT.DEST.DA12</vt:lpstr>
      <vt:lpstr>APORT.DEST.DA13</vt:lpstr>
      <vt:lpstr>APORT.DEST.DA2</vt:lpstr>
      <vt:lpstr>APORT.DEST.DA3</vt:lpstr>
      <vt:lpstr>APORT.DEST.DA4</vt:lpstr>
      <vt:lpstr>APORT.DEST.DA5</vt:lpstr>
      <vt:lpstr>APORT.DEST.DA6</vt:lpstr>
      <vt:lpstr>APORT.DEST.DA7</vt:lpstr>
      <vt:lpstr>APORT.DEST.DA8</vt:lpstr>
      <vt:lpstr>APORT.DEST.DA9</vt:lpstr>
      <vt:lpstr>ACT.EXT.!Área_de_impresión</vt:lpstr>
      <vt:lpstr>APOR.DEST.!Área_de_impresión</vt:lpstr>
      <vt:lpstr>'Resumen personal'!Área_de_impresión</vt:lpstr>
      <vt:lpstr>'tablas de calculo'!Área_de_impresión</vt:lpstr>
      <vt:lpstr>'vcai-3°EVALUADOR'!Área_de_impresión</vt:lpstr>
      <vt:lpstr>'vcai-AUTO'!Área_de_impresión</vt:lpstr>
      <vt:lpstr>'vcai-CAPACITACION'!Área_de_impresión</vt:lpstr>
      <vt:lpstr>'vcai-SUPERIOR'!Área_de_impresión</vt:lpstr>
      <vt:lpstr>VCCOGR!Área_de_impresión</vt:lpstr>
      <vt:lpstr>VCIFM!Área_de_impresión</vt:lpstr>
      <vt:lpstr>eapautoda1</vt:lpstr>
      <vt:lpstr>eapautoda10</vt:lpstr>
      <vt:lpstr>eapautoda11</vt:lpstr>
      <vt:lpstr>eapautoda12</vt:lpstr>
      <vt:lpstr>eapautoda13</vt:lpstr>
      <vt:lpstr>eapautoda14</vt:lpstr>
      <vt:lpstr>eapautoda2</vt:lpstr>
      <vt:lpstr>eapautoda3</vt:lpstr>
      <vt:lpstr>eapautoda4</vt:lpstr>
      <vt:lpstr>eapautoda5</vt:lpstr>
      <vt:lpstr>eapautoda6</vt:lpstr>
      <vt:lpstr>eapautoda7</vt:lpstr>
      <vt:lpstr>eapautoda8</vt:lpstr>
      <vt:lpstr>eapautoda9</vt:lpstr>
      <vt:lpstr>eapjefeda1</vt:lpstr>
      <vt:lpstr>eapjefeda10</vt:lpstr>
      <vt:lpstr>eapjefeda11</vt:lpstr>
      <vt:lpstr>eapjefeda12</vt:lpstr>
      <vt:lpstr>eapjefeda13</vt:lpstr>
      <vt:lpstr>eapjefeda14</vt:lpstr>
      <vt:lpstr>eapjefeda2</vt:lpstr>
      <vt:lpstr>eapjefeda3</vt:lpstr>
      <vt:lpstr>eapjefeda4</vt:lpstr>
      <vt:lpstr>eapjefeda5</vt:lpstr>
      <vt:lpstr>eapjefeda6</vt:lpstr>
      <vt:lpstr>eapjefeda7</vt:lpstr>
      <vt:lpstr>eapjefeda8</vt:lpstr>
      <vt:lpstr>eapjefeda9</vt:lpstr>
      <vt:lpstr>eapsupda1</vt:lpstr>
      <vt:lpstr>eapsupda10</vt:lpstr>
      <vt:lpstr>eapsupda11</vt:lpstr>
      <vt:lpstr>eapsupda12</vt:lpstr>
      <vt:lpstr>eapsupda13</vt:lpstr>
      <vt:lpstr>eapsupda14</vt:lpstr>
      <vt:lpstr>eapsupda2</vt:lpstr>
      <vt:lpstr>eapsupda3</vt:lpstr>
      <vt:lpstr>eapsupda4</vt:lpstr>
      <vt:lpstr>eapsupda5</vt:lpstr>
      <vt:lpstr>eapsupda6</vt:lpstr>
      <vt:lpstr>eapsupda7</vt:lpstr>
      <vt:lpstr>eapsupda8</vt:lpstr>
      <vt:lpstr>eapsupda9</vt:lpstr>
      <vt:lpstr>metascolecda1</vt:lpstr>
      <vt:lpstr>metascolecda2</vt:lpstr>
      <vt:lpstr>metascolecda3</vt:lpstr>
      <vt:lpstr>metascolecda4</vt:lpstr>
      <vt:lpstr>metascolecda5</vt:lpstr>
      <vt:lpstr>metasindida1</vt:lpstr>
      <vt:lpstr>metasindida2</vt:lpstr>
      <vt:lpstr>metasindida3</vt:lpstr>
      <vt:lpstr>metasindida4</vt:lpstr>
      <vt:lpstr>metasindida5</vt:lpstr>
      <vt:lpstr>PARM1</vt:lpstr>
    </vt:vector>
  </TitlesOfParts>
  <Company>Secretaria de la Funcion 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ecaballe</dc:creator>
  <cp:lastModifiedBy>123</cp:lastModifiedBy>
  <cp:lastPrinted>2019-01-14T23:44:06Z</cp:lastPrinted>
  <dcterms:created xsi:type="dcterms:W3CDTF">2004-09-01T14:59:30Z</dcterms:created>
  <dcterms:modified xsi:type="dcterms:W3CDTF">2023-01-19T16:57:59Z</dcterms:modified>
</cp:coreProperties>
</file>